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A包" sheetId="3" r:id="rId1"/>
  </sheets>
  <definedNames>
    <definedName name="_xlnm.Print_Titles" localSheetId="0">A包!$2:$2</definedName>
  </definedNames>
  <calcPr calcId="144525"/>
</workbook>
</file>

<file path=xl/sharedStrings.xml><?xml version="1.0" encoding="utf-8"?>
<sst xmlns="http://schemas.openxmlformats.org/spreadsheetml/2006/main" count="153">
  <si>
    <t>德宏州人民医院手术器械A包报价清单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</si>
  <si>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</si>
  <si>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</si>
  <si>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</si>
  <si>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</si>
  <si>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</si>
  <si>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</si>
  <si>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</si>
  <si>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品牌型号</t>
  </si>
  <si>
    <t>注册证/备案证号</t>
  </si>
  <si>
    <t>单价报价</t>
  </si>
  <si>
    <t>总价报价</t>
  </si>
  <si>
    <t>其它</t>
  </si>
  <si>
    <t>骨科常规器械包</t>
  </si>
  <si>
    <t>测深器</t>
  </si>
  <si>
    <t>50mm</t>
  </si>
  <si>
    <t>90mm</t>
  </si>
  <si>
    <t>自动中心化持骨钳</t>
  </si>
  <si>
    <t>大</t>
  </si>
  <si>
    <t>小</t>
  </si>
  <si>
    <t>带尖复位钳</t>
  </si>
  <si>
    <t>大  全长230mm</t>
  </si>
  <si>
    <t>牵开拉钩</t>
  </si>
  <si>
    <t>（直大）</t>
  </si>
  <si>
    <t>（直小）</t>
  </si>
  <si>
    <t xml:space="preserve">尖嘴钳 </t>
  </si>
  <si>
    <t xml:space="preserve"> (220直头）</t>
  </si>
  <si>
    <t xml:space="preserve">钢丝钳  </t>
  </si>
  <si>
    <t>骨剥</t>
  </si>
  <si>
    <t>（12mm）</t>
  </si>
  <si>
    <t>（15mm）</t>
  </si>
  <si>
    <t>（20mm）</t>
  </si>
  <si>
    <t>一字起子</t>
  </si>
  <si>
    <t>大号</t>
  </si>
  <si>
    <t>螺丝起子（内六角）sw3.5</t>
  </si>
  <si>
    <t>SW3.5</t>
  </si>
  <si>
    <t>螺丝起子（内六角）sw2.5</t>
  </si>
  <si>
    <t>SW2.5</t>
  </si>
  <si>
    <t>骨科常规基础器械</t>
  </si>
  <si>
    <t>钢丝剪（双关节，圆头）</t>
  </si>
  <si>
    <t>24cm</t>
  </si>
  <si>
    <t>钢丝剪（双关节，角弯圆头）</t>
  </si>
  <si>
    <t>18cm</t>
  </si>
  <si>
    <t>钢针剪普通型（拆卸式）</t>
  </si>
  <si>
    <t>长48cm,剪切直径0.6cm</t>
  </si>
  <si>
    <t>胸科器械包</t>
  </si>
  <si>
    <t>支气管钳</t>
  </si>
  <si>
    <t>22cm直角</t>
  </si>
  <si>
    <t>三角肺叶钳</t>
  </si>
  <si>
    <t>20cm直有齿 头宽18</t>
  </si>
  <si>
    <t>胸骨牵开器</t>
  </si>
  <si>
    <t xml:space="preserve"> 叶深45mm 叶宽65mm 行程 200mm</t>
  </si>
  <si>
    <t>血管钳</t>
  </si>
  <si>
    <t>22.5cm 单弯 弯高22mm</t>
  </si>
  <si>
    <t>23.0cm 单弯 弯高28mm</t>
  </si>
  <si>
    <t>24cm 单弯H32</t>
  </si>
  <si>
    <t>无损伤主动脉钳</t>
  </si>
  <si>
    <t>22cm圆弯75×11 1×2齿</t>
  </si>
  <si>
    <t>无损伤止血钳</t>
  </si>
  <si>
    <t>22cm直 双齿</t>
  </si>
  <si>
    <t>20cm直 单齿 弯柄</t>
  </si>
  <si>
    <t>无损伤肺动脉钳</t>
  </si>
  <si>
    <t>22cm圆弯62×10 1×2齿</t>
  </si>
  <si>
    <t>22cm角弯90°×20 1×2齿</t>
  </si>
  <si>
    <t>持针钳</t>
  </si>
  <si>
    <t>23cm细针(心脏)</t>
  </si>
  <si>
    <t>组织剪</t>
  </si>
  <si>
    <t>25cm弯窄头WD 精细</t>
  </si>
  <si>
    <t>肩胛骨拉钩</t>
  </si>
  <si>
    <t>16.0cm  单头 头部75x50mm</t>
  </si>
  <si>
    <t>20cm直有齿 头宽27</t>
  </si>
  <si>
    <t>胸腔镊</t>
  </si>
  <si>
    <t>20cm直无钩 有定位</t>
  </si>
  <si>
    <t>胸腔组织钳</t>
  </si>
  <si>
    <t>24cm海更式 圆弯 弯柄</t>
  </si>
  <si>
    <t>26.5cm下腔静脉 双弯</t>
  </si>
  <si>
    <t>医用镊</t>
  </si>
  <si>
    <t>25cm横齿（敷料）</t>
  </si>
  <si>
    <t>12.5cm横齿（敷料）</t>
  </si>
  <si>
    <t>肋骨合拢器</t>
  </si>
  <si>
    <t>16.0cm 齿条式 双爪 钝 大弧度</t>
  </si>
  <si>
    <t>肋骨牵开器</t>
  </si>
  <si>
    <t>旋转型 叶深45mm 叶宽65mm 行程 200mm</t>
  </si>
  <si>
    <t>22cm直 粗针0.5 镶片</t>
  </si>
  <si>
    <t>分离结扎钳</t>
  </si>
  <si>
    <t>23cm 90°×18全齿</t>
  </si>
  <si>
    <t>自动拉钩包</t>
  </si>
  <si>
    <t>腹壁牵开器</t>
  </si>
  <si>
    <t>梗式 三叶 双方梗（两件/套）</t>
  </si>
  <si>
    <t>内固定断螺钉取出专用手术器械包（四肢钢板、脊柱内固定通用）。</t>
  </si>
  <si>
    <t>断螺钉（克氏针）夹持钳</t>
  </si>
  <si>
    <t>1型</t>
  </si>
  <si>
    <t>2型</t>
  </si>
  <si>
    <t>骨圆凿（滚花柄）</t>
  </si>
  <si>
    <t>220*80mm</t>
  </si>
  <si>
    <t>断螺钉拔出器</t>
  </si>
  <si>
    <t>φ3.5mm</t>
  </si>
  <si>
    <t>φ4.5mm</t>
  </si>
  <si>
    <t>φ6.5mm</t>
  </si>
  <si>
    <t>螺钉打滑取出器</t>
  </si>
  <si>
    <t>SW1.5mm</t>
  </si>
  <si>
    <t>SW2.5mm</t>
  </si>
  <si>
    <t>SW3.5mm</t>
  </si>
  <si>
    <t>SW4.0mm</t>
  </si>
  <si>
    <t>断钉取出器（内径）</t>
  </si>
  <si>
    <t>φ3.0mm</t>
  </si>
  <si>
    <t>φ4.0mm</t>
  </si>
  <si>
    <t>φ5.0mm</t>
  </si>
  <si>
    <t>φ8.0mm</t>
  </si>
  <si>
    <t>φ10.0mm</t>
  </si>
  <si>
    <t>螺钉反向旋出器</t>
  </si>
  <si>
    <t>φ2.7mm</t>
  </si>
  <si>
    <t>钨钢钻</t>
  </si>
  <si>
    <t>60*φ3.0mm</t>
  </si>
  <si>
    <t>60*φ4.0mm</t>
  </si>
  <si>
    <t>60*φ5.0mm</t>
  </si>
  <si>
    <t>60*φ6.0mm</t>
  </si>
  <si>
    <t>60*φ7.0mm</t>
  </si>
  <si>
    <t>消毒盒</t>
  </si>
  <si>
    <t>肋骨剪刀包</t>
  </si>
  <si>
    <t>骨剪</t>
  </si>
  <si>
    <t>34cm单关节 肋骨无钩</t>
  </si>
  <si>
    <t>咬骨钳</t>
  </si>
  <si>
    <t>30cm双关节 直 刃22单角柄(肋骨)</t>
  </si>
  <si>
    <t>肋骨骨膜剥离器</t>
  </si>
  <si>
    <t>17cm左式</t>
  </si>
  <si>
    <t>17cm右式</t>
  </si>
  <si>
    <t>25cm平/圆</t>
  </si>
  <si>
    <t>22cm单关节 肋骨</t>
  </si>
  <si>
    <t>23.0cm STILLE-RUSKIN 双关节 直型 7mm</t>
  </si>
  <si>
    <t>骨锉</t>
  </si>
  <si>
    <t>肾包</t>
  </si>
  <si>
    <t>20cm直无钩</t>
  </si>
  <si>
    <t>持针钳（专科持针器）</t>
  </si>
  <si>
    <t>23cm左双弯 粗针0.5 镶片</t>
  </si>
  <si>
    <t>组织拉钩</t>
  </si>
  <si>
    <t>20cm单头圆弯8(肾窦)</t>
  </si>
  <si>
    <t>20cm单头圆弯12(肾窦)</t>
  </si>
  <si>
    <t>20cm单头圆弯16(肾窦)</t>
  </si>
  <si>
    <t>肾蒂钳</t>
  </si>
  <si>
    <t>25.0cm 圆弯无钩 R37x29</t>
  </si>
  <si>
    <t>25.0cm 圆弯无钩 R30x32 中式</t>
  </si>
  <si>
    <t>膀胱颈钳</t>
  </si>
  <si>
    <t>25cm凹凸齿 弯H50</t>
  </si>
  <si>
    <t>取石钳</t>
  </si>
  <si>
    <t>24.0cm 弯头</t>
  </si>
  <si>
    <t>22.5cm  大弯 弯头</t>
  </si>
  <si>
    <t>旋转型 叶深40mm 叶宽40mm 行程 165mm</t>
  </si>
  <si>
    <t>18cm 90°×18全齿</t>
  </si>
  <si>
    <t>深部拉钩</t>
  </si>
  <si>
    <t>36.0cm  单头 宽25mm</t>
  </si>
  <si>
    <t>合计</t>
  </si>
  <si>
    <t>注：1.投标报价为全包价，以人民币为结算单位，报价包括：本项目所有产品、产品的运输装卸、安装、调试、验收、维护费、保险、质保、耗材、辅材、培训、利润、后续服务、各种税费、中标服务费等全部费用。                                                                                                  2.各项技术参数、规格和性能要求如出现引用某一特定的专利技术、商标、名称、设计、原产地或供应者等情况，则仅起参考作用。供应商可选用实质上“相当于”或“优于”该参考技术规格要求的产品投标。
3.投标报价超过最高限价做无效标书处理。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</si>
</sst>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[Red]#,##0.00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楷体"/>
      <charset val="134"/>
    </font>
    <font>
      <sz val="16"/>
      <color theme="1"/>
      <name val="楷体"/>
      <charset val="134"/>
    </font>
    <font>
      <b/>
      <sz val="16"/>
      <name val="楷体"/>
      <charset val="134"/>
    </font>
    <font>
      <b/>
      <sz val="16"/>
      <color rgb="FFFF0000"/>
      <name val="楷体"/>
      <charset val="134"/>
    </font>
    <font>
      <b/>
      <sz val="16"/>
      <color theme="1"/>
      <name val="楷体"/>
      <charset val="134"/>
    </font>
    <font>
      <b/>
      <sz val="14"/>
      <color theme="1"/>
      <name val="楷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4"/>
      <name val="楷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4" fillId="13" borderId="0">
      <alignment vertical="center"/>
    </xf>
    <xf numFmtId="0" fontId="18" fillId="15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9" borderId="0">
      <alignment vertical="center"/>
    </xf>
    <xf numFmtId="0" fontId="16" fillId="6" borderId="0">
      <alignment vertical="center"/>
    </xf>
    <xf numFmtId="43" fontId="0" fillId="0" borderId="0">
      <alignment vertical="center"/>
    </xf>
    <xf numFmtId="0" fontId="15" fillId="18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2" borderId="8">
      <alignment vertical="center"/>
    </xf>
    <xf numFmtId="0" fontId="15" fillId="5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3" fillId="0" borderId="0">
      <alignment vertical="center"/>
    </xf>
    <xf numFmtId="0" fontId="19" fillId="0" borderId="11">
      <alignment vertical="center"/>
    </xf>
    <xf numFmtId="0" fontId="22" fillId="0" borderId="11">
      <alignment vertical="center"/>
    </xf>
    <xf numFmtId="0" fontId="15" fillId="21" borderId="0">
      <alignment vertical="center"/>
    </xf>
    <xf numFmtId="0" fontId="12" fillId="0" borderId="12">
      <alignment vertical="center"/>
    </xf>
    <xf numFmtId="0" fontId="15" fillId="12" borderId="0">
      <alignment vertical="center"/>
    </xf>
    <xf numFmtId="0" fontId="17" fillId="14" borderId="9">
      <alignment vertical="center"/>
    </xf>
    <xf numFmtId="0" fontId="25" fillId="14" borderId="10">
      <alignment vertical="center"/>
    </xf>
    <xf numFmtId="0" fontId="26" fillId="22" borderId="13">
      <alignment vertical="center"/>
    </xf>
    <xf numFmtId="0" fontId="14" fillId="25" borderId="0">
      <alignment vertical="center"/>
    </xf>
    <xf numFmtId="0" fontId="15" fillId="20" borderId="0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26" borderId="0">
      <alignment vertical="center"/>
    </xf>
    <xf numFmtId="0" fontId="30" fillId="29" borderId="0">
      <alignment vertical="center"/>
    </xf>
    <xf numFmtId="0" fontId="14" fillId="8" borderId="0">
      <alignment vertical="center"/>
    </xf>
    <xf numFmtId="0" fontId="15" fillId="32" borderId="0">
      <alignment vertical="center"/>
    </xf>
    <xf numFmtId="0" fontId="14" fillId="28" borderId="0">
      <alignment vertical="center"/>
    </xf>
    <xf numFmtId="0" fontId="14" fillId="19" borderId="0">
      <alignment vertical="center"/>
    </xf>
    <xf numFmtId="0" fontId="14" fillId="31" borderId="0">
      <alignment vertical="center"/>
    </xf>
    <xf numFmtId="0" fontId="14" fillId="30" borderId="0">
      <alignment vertical="center"/>
    </xf>
    <xf numFmtId="0" fontId="15" fillId="4" borderId="0">
      <alignment vertical="center"/>
    </xf>
    <xf numFmtId="0" fontId="15" fillId="24" borderId="0">
      <alignment vertical="center"/>
    </xf>
    <xf numFmtId="0" fontId="14" fillId="11" borderId="0">
      <alignment vertical="center"/>
    </xf>
    <xf numFmtId="0" fontId="14" fillId="17" borderId="0">
      <alignment vertical="center"/>
    </xf>
    <xf numFmtId="0" fontId="15" fillId="27" borderId="0">
      <alignment vertical="center"/>
    </xf>
    <xf numFmtId="0" fontId="14" fillId="23" borderId="0">
      <alignment vertical="center"/>
    </xf>
    <xf numFmtId="0" fontId="15" fillId="16" borderId="0">
      <alignment vertical="center"/>
    </xf>
    <xf numFmtId="0" fontId="15" fillId="7" borderId="0">
      <alignment vertical="center"/>
    </xf>
    <xf numFmtId="0" fontId="14" fillId="3" borderId="0">
      <alignment vertical="center"/>
    </xf>
    <xf numFmtId="0" fontId="15" fillId="10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7"/>
  <sheetViews>
    <sheetView tabSelected="1" topLeftCell="A94" workbookViewId="0">
      <selection activeCell="A96" sqref="A96:L96"/>
    </sheetView>
  </sheetViews>
  <sheetFormatPr defaultColWidth="9" defaultRowHeight="13.5"/>
  <cols>
    <col min="2" max="2" width="16.25" style="2" customWidth="1"/>
    <col min="3" max="3" width="22.25" style="3" customWidth="1"/>
    <col min="4" max="4" width="15" style="4" customWidth="1"/>
    <col min="5" max="5" width="9.63333333333333" style="3" customWidth="1"/>
    <col min="6" max="6" width="15.5" style="3" customWidth="1"/>
    <col min="7" max="7" width="13.25" style="3" customWidth="1"/>
    <col min="8" max="8" width="13.375" customWidth="1"/>
    <col min="9" max="9" width="25.375" customWidth="1"/>
    <col min="11" max="11" width="15.625" customWidth="1"/>
  </cols>
  <sheetData>
    <row r="1" ht="60" customHeight="1" spans="1:7">
      <c r="A1" s="5" t="s">
        <v>0</v>
      </c>
      <c r="B1" s="5"/>
      <c r="C1" s="5"/>
      <c r="D1" s="5"/>
      <c r="E1" s="5"/>
      <c r="F1" s="5"/>
      <c r="G1" s="5"/>
    </row>
    <row r="2" ht="8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20.25" spans="1:12">
      <c r="A3" s="9">
        <v>1</v>
      </c>
      <c r="B3" s="10" t="s">
        <v>13</v>
      </c>
      <c r="C3" s="7" t="s">
        <v>14</v>
      </c>
      <c r="D3" s="7" t="s">
        <v>15</v>
      </c>
      <c r="E3" s="7">
        <v>3</v>
      </c>
      <c r="F3" s="7">
        <v>750</v>
      </c>
      <c r="G3" s="7">
        <f>E3*750</f>
        <v>2250</v>
      </c>
      <c r="H3" s="11"/>
      <c r="I3" s="11"/>
      <c r="J3" s="11"/>
      <c r="K3" s="11"/>
      <c r="L3" s="11"/>
    </row>
    <row r="4" ht="20.25" spans="1:12">
      <c r="A4" s="9"/>
      <c r="B4" s="10"/>
      <c r="C4" s="7" t="s">
        <v>14</v>
      </c>
      <c r="D4" s="7" t="s">
        <v>16</v>
      </c>
      <c r="E4" s="7">
        <v>3</v>
      </c>
      <c r="F4" s="7">
        <v>750</v>
      </c>
      <c r="G4" s="7">
        <f>E4*750</f>
        <v>2250</v>
      </c>
      <c r="H4" s="11"/>
      <c r="I4" s="11"/>
      <c r="J4" s="11"/>
      <c r="K4" s="11"/>
      <c r="L4" s="11"/>
    </row>
    <row r="5" ht="40.5" spans="1:12">
      <c r="A5" s="9"/>
      <c r="B5" s="10"/>
      <c r="C5" s="7" t="s">
        <v>17</v>
      </c>
      <c r="D5" s="7" t="s">
        <v>18</v>
      </c>
      <c r="E5" s="7">
        <v>6</v>
      </c>
      <c r="F5" s="7">
        <v>1180</v>
      </c>
      <c r="G5" s="7">
        <f>E5*1180</f>
        <v>7080</v>
      </c>
      <c r="H5" s="11"/>
      <c r="I5" s="11"/>
      <c r="J5" s="11"/>
      <c r="K5" s="11"/>
      <c r="L5" s="11"/>
    </row>
    <row r="6" ht="40.5" spans="1:12">
      <c r="A6" s="9"/>
      <c r="B6" s="10"/>
      <c r="C6" s="7" t="s">
        <v>17</v>
      </c>
      <c r="D6" s="7" t="s">
        <v>19</v>
      </c>
      <c r="E6" s="7">
        <v>6</v>
      </c>
      <c r="F6" s="7">
        <v>1180</v>
      </c>
      <c r="G6" s="7">
        <f>E6*1180</f>
        <v>7080</v>
      </c>
      <c r="H6" s="11"/>
      <c r="I6" s="11"/>
      <c r="J6" s="11"/>
      <c r="K6" s="11"/>
      <c r="L6" s="11"/>
    </row>
    <row r="7" ht="40.5" spans="1:12">
      <c r="A7" s="9"/>
      <c r="B7" s="10"/>
      <c r="C7" s="7" t="s">
        <v>20</v>
      </c>
      <c r="D7" s="7" t="s">
        <v>21</v>
      </c>
      <c r="E7" s="7">
        <v>6</v>
      </c>
      <c r="F7" s="7">
        <v>1700</v>
      </c>
      <c r="G7" s="7">
        <f>E7*1700</f>
        <v>10200</v>
      </c>
      <c r="H7" s="11"/>
      <c r="I7" s="11"/>
      <c r="J7" s="11"/>
      <c r="K7" s="11"/>
      <c r="L7" s="11"/>
    </row>
    <row r="8" ht="20.25" spans="1:12">
      <c r="A8" s="9"/>
      <c r="B8" s="10"/>
      <c r="C8" s="7" t="s">
        <v>22</v>
      </c>
      <c r="D8" s="7" t="s">
        <v>23</v>
      </c>
      <c r="E8" s="7">
        <v>3</v>
      </c>
      <c r="F8" s="7">
        <v>460</v>
      </c>
      <c r="G8" s="7">
        <f>E8*460</f>
        <v>1380</v>
      </c>
      <c r="H8" s="11"/>
      <c r="I8" s="11"/>
      <c r="J8" s="11"/>
      <c r="K8" s="11"/>
      <c r="L8" s="11"/>
    </row>
    <row r="9" ht="20.25" spans="1:12">
      <c r="A9" s="9"/>
      <c r="B9" s="10"/>
      <c r="C9" s="7" t="s">
        <v>22</v>
      </c>
      <c r="D9" s="7" t="s">
        <v>24</v>
      </c>
      <c r="E9" s="7">
        <v>3</v>
      </c>
      <c r="F9" s="7">
        <v>460</v>
      </c>
      <c r="G9" s="7">
        <f>E9*460</f>
        <v>1380</v>
      </c>
      <c r="H9" s="11"/>
      <c r="I9" s="11"/>
      <c r="J9" s="11"/>
      <c r="K9" s="11"/>
      <c r="L9" s="11"/>
    </row>
    <row r="10" ht="40.5" spans="1:12">
      <c r="A10" s="9"/>
      <c r="B10" s="10"/>
      <c r="C10" s="7" t="s">
        <v>25</v>
      </c>
      <c r="D10" s="7" t="s">
        <v>26</v>
      </c>
      <c r="E10" s="7">
        <v>3</v>
      </c>
      <c r="F10" s="7">
        <v>1580</v>
      </c>
      <c r="G10" s="7">
        <f>E10*1580</f>
        <v>4740</v>
      </c>
      <c r="H10" s="11"/>
      <c r="I10" s="11"/>
      <c r="J10" s="11"/>
      <c r="K10" s="11"/>
      <c r="L10" s="11"/>
    </row>
    <row r="11" ht="20.25" spans="1:12">
      <c r="A11" s="9"/>
      <c r="B11" s="10"/>
      <c r="C11" s="7" t="s">
        <v>27</v>
      </c>
      <c r="D11" s="7">
        <v>200</v>
      </c>
      <c r="E11" s="7">
        <v>3</v>
      </c>
      <c r="F11" s="7">
        <v>1650</v>
      </c>
      <c r="G11" s="7">
        <f>E11*F11</f>
        <v>4950</v>
      </c>
      <c r="H11" s="11"/>
      <c r="I11" s="11"/>
      <c r="J11" s="11"/>
      <c r="K11" s="11"/>
      <c r="L11" s="11"/>
    </row>
    <row r="12" ht="20.25" spans="1:12">
      <c r="A12" s="9"/>
      <c r="B12" s="10"/>
      <c r="C12" s="7" t="s">
        <v>28</v>
      </c>
      <c r="D12" s="7" t="s">
        <v>29</v>
      </c>
      <c r="E12" s="7">
        <v>3</v>
      </c>
      <c r="F12" s="7">
        <v>780</v>
      </c>
      <c r="G12" s="7">
        <f t="shared" ref="G12:G14" si="0">E12*780</f>
        <v>2340</v>
      </c>
      <c r="H12" s="11"/>
      <c r="I12" s="11"/>
      <c r="J12" s="11"/>
      <c r="K12" s="11"/>
      <c r="L12" s="11"/>
    </row>
    <row r="13" ht="20.25" spans="1:12">
      <c r="A13" s="9"/>
      <c r="B13" s="10"/>
      <c r="C13" s="7" t="s">
        <v>28</v>
      </c>
      <c r="D13" s="7" t="s">
        <v>30</v>
      </c>
      <c r="E13" s="7">
        <v>3</v>
      </c>
      <c r="F13" s="7">
        <v>780</v>
      </c>
      <c r="G13" s="7">
        <f t="shared" si="0"/>
        <v>2340</v>
      </c>
      <c r="H13" s="11"/>
      <c r="I13" s="11"/>
      <c r="J13" s="11"/>
      <c r="K13" s="11"/>
      <c r="L13" s="11"/>
    </row>
    <row r="14" ht="20.25" spans="1:12">
      <c r="A14" s="9"/>
      <c r="B14" s="10"/>
      <c r="C14" s="7" t="s">
        <v>28</v>
      </c>
      <c r="D14" s="7" t="s">
        <v>31</v>
      </c>
      <c r="E14" s="7">
        <v>3</v>
      </c>
      <c r="F14" s="7">
        <v>780</v>
      </c>
      <c r="G14" s="7">
        <f t="shared" si="0"/>
        <v>2340</v>
      </c>
      <c r="H14" s="11"/>
      <c r="I14" s="11"/>
      <c r="J14" s="11"/>
      <c r="K14" s="11"/>
      <c r="L14" s="11"/>
    </row>
    <row r="15" ht="20.25" spans="1:12">
      <c r="A15" s="9"/>
      <c r="B15" s="10"/>
      <c r="C15" s="7" t="s">
        <v>32</v>
      </c>
      <c r="D15" s="7" t="s">
        <v>33</v>
      </c>
      <c r="E15" s="7">
        <v>3</v>
      </c>
      <c r="F15" s="7">
        <v>800</v>
      </c>
      <c r="G15" s="7">
        <f>E15*800</f>
        <v>2400</v>
      </c>
      <c r="H15" s="11"/>
      <c r="I15" s="11"/>
      <c r="J15" s="11"/>
      <c r="K15" s="11"/>
      <c r="L15" s="11"/>
    </row>
    <row r="16" ht="20.25" spans="1:12">
      <c r="A16" s="9"/>
      <c r="B16" s="10"/>
      <c r="C16" s="7" t="s">
        <v>32</v>
      </c>
      <c r="D16" s="7" t="s">
        <v>19</v>
      </c>
      <c r="E16" s="7">
        <v>3</v>
      </c>
      <c r="F16" s="7">
        <v>800</v>
      </c>
      <c r="G16" s="7">
        <f>E16*800</f>
        <v>2400</v>
      </c>
      <c r="H16" s="11"/>
      <c r="I16" s="11"/>
      <c r="J16" s="11"/>
      <c r="K16" s="11"/>
      <c r="L16" s="11"/>
    </row>
    <row r="17" ht="40.5" spans="1:12">
      <c r="A17" s="9"/>
      <c r="B17" s="10"/>
      <c r="C17" s="7" t="s">
        <v>34</v>
      </c>
      <c r="D17" s="7" t="s">
        <v>35</v>
      </c>
      <c r="E17" s="7">
        <v>3</v>
      </c>
      <c r="F17" s="7">
        <v>960</v>
      </c>
      <c r="G17" s="7">
        <f>E17*960</f>
        <v>2880</v>
      </c>
      <c r="H17" s="11"/>
      <c r="I17" s="11"/>
      <c r="J17" s="11"/>
      <c r="K17" s="11"/>
      <c r="L17" s="11"/>
    </row>
    <row r="18" ht="40.5" spans="1:12">
      <c r="A18" s="9"/>
      <c r="B18" s="10"/>
      <c r="C18" s="7" t="s">
        <v>36</v>
      </c>
      <c r="D18" s="7" t="s">
        <v>37</v>
      </c>
      <c r="E18" s="7">
        <v>3</v>
      </c>
      <c r="F18" s="12">
        <v>960</v>
      </c>
      <c r="G18" s="7">
        <f>E18*960</f>
        <v>2880</v>
      </c>
      <c r="H18" s="11"/>
      <c r="I18" s="11"/>
      <c r="J18" s="11"/>
      <c r="K18" s="11"/>
      <c r="L18" s="11"/>
    </row>
    <row r="19" ht="40.5" spans="1:12">
      <c r="A19" s="9">
        <v>2</v>
      </c>
      <c r="B19" s="10" t="s">
        <v>38</v>
      </c>
      <c r="C19" s="7" t="s">
        <v>39</v>
      </c>
      <c r="D19" s="7" t="s">
        <v>40</v>
      </c>
      <c r="E19" s="7">
        <v>2</v>
      </c>
      <c r="F19" s="7">
        <v>1050</v>
      </c>
      <c r="G19" s="7">
        <f>F19*2</f>
        <v>2100</v>
      </c>
      <c r="H19" s="11"/>
      <c r="I19" s="11"/>
      <c r="J19" s="11"/>
      <c r="K19" s="11"/>
      <c r="L19" s="11"/>
    </row>
    <row r="20" ht="60.75" spans="1:12">
      <c r="A20" s="9"/>
      <c r="B20" s="10"/>
      <c r="C20" s="7" t="s">
        <v>41</v>
      </c>
      <c r="D20" s="7" t="s">
        <v>42</v>
      </c>
      <c r="E20" s="7">
        <v>2</v>
      </c>
      <c r="F20" s="7">
        <v>1050</v>
      </c>
      <c r="G20" s="7">
        <f>F20*2</f>
        <v>2100</v>
      </c>
      <c r="H20" s="11"/>
      <c r="I20" s="11"/>
      <c r="J20" s="11"/>
      <c r="K20" s="11"/>
      <c r="L20" s="11"/>
    </row>
    <row r="21" ht="60.75" spans="1:12">
      <c r="A21" s="9"/>
      <c r="B21" s="10"/>
      <c r="C21" s="7" t="s">
        <v>43</v>
      </c>
      <c r="D21" s="7" t="s">
        <v>44</v>
      </c>
      <c r="E21" s="7">
        <v>4</v>
      </c>
      <c r="F21" s="7">
        <v>2629</v>
      </c>
      <c r="G21" s="7">
        <f>E21*2629</f>
        <v>10516</v>
      </c>
      <c r="H21" s="11"/>
      <c r="I21" s="11"/>
      <c r="J21" s="11"/>
      <c r="K21" s="11"/>
      <c r="L21" s="11"/>
    </row>
    <row r="22" ht="20.25" spans="1:12">
      <c r="A22" s="9">
        <v>3</v>
      </c>
      <c r="B22" s="10" t="s">
        <v>45</v>
      </c>
      <c r="C22" s="13" t="s">
        <v>46</v>
      </c>
      <c r="D22" s="14" t="s">
        <v>47</v>
      </c>
      <c r="E22" s="13">
        <v>4</v>
      </c>
      <c r="F22" s="13">
        <v>490</v>
      </c>
      <c r="G22" s="13">
        <f>E22*490</f>
        <v>1960</v>
      </c>
      <c r="H22" s="11"/>
      <c r="I22" s="11"/>
      <c r="J22" s="11"/>
      <c r="K22" s="11"/>
      <c r="L22" s="11"/>
    </row>
    <row r="23" ht="40.5" spans="1:12">
      <c r="A23" s="9"/>
      <c r="B23" s="10"/>
      <c r="C23" s="13" t="s">
        <v>48</v>
      </c>
      <c r="D23" s="14" t="s">
        <v>49</v>
      </c>
      <c r="E23" s="13">
        <v>2</v>
      </c>
      <c r="F23" s="13">
        <v>417.2</v>
      </c>
      <c r="G23" s="13">
        <f>E23*417.2</f>
        <v>834.4</v>
      </c>
      <c r="H23" s="11"/>
      <c r="I23" s="11"/>
      <c r="J23" s="11"/>
      <c r="K23" s="11"/>
      <c r="L23" s="11"/>
    </row>
    <row r="24" ht="81" spans="1:12">
      <c r="A24" s="9"/>
      <c r="B24" s="10"/>
      <c r="C24" s="13" t="s">
        <v>50</v>
      </c>
      <c r="D24" s="14" t="s">
        <v>51</v>
      </c>
      <c r="E24" s="13">
        <v>2</v>
      </c>
      <c r="F24" s="13">
        <v>1700</v>
      </c>
      <c r="G24" s="13">
        <f>E24*1700</f>
        <v>3400</v>
      </c>
      <c r="H24" s="11"/>
      <c r="I24" s="11"/>
      <c r="J24" s="11"/>
      <c r="K24" s="11"/>
      <c r="L24" s="11"/>
    </row>
    <row r="25" ht="60.75" spans="1:12">
      <c r="A25" s="9"/>
      <c r="B25" s="10"/>
      <c r="C25" s="13" t="s">
        <v>52</v>
      </c>
      <c r="D25" s="14" t="s">
        <v>53</v>
      </c>
      <c r="E25" s="13">
        <v>2</v>
      </c>
      <c r="F25" s="13">
        <v>364</v>
      </c>
      <c r="G25" s="13">
        <f t="shared" ref="G25:G27" si="1">E25*364</f>
        <v>728</v>
      </c>
      <c r="H25" s="11"/>
      <c r="I25" s="11"/>
      <c r="J25" s="11"/>
      <c r="K25" s="11"/>
      <c r="L25" s="11"/>
    </row>
    <row r="26" ht="60.75" spans="1:12">
      <c r="A26" s="9"/>
      <c r="B26" s="10"/>
      <c r="C26" s="13" t="s">
        <v>52</v>
      </c>
      <c r="D26" s="14" t="s">
        <v>54</v>
      </c>
      <c r="E26" s="13">
        <v>2</v>
      </c>
      <c r="F26" s="13">
        <v>364</v>
      </c>
      <c r="G26" s="13">
        <f t="shared" si="1"/>
        <v>728</v>
      </c>
      <c r="H26" s="11"/>
      <c r="I26" s="11"/>
      <c r="J26" s="11"/>
      <c r="K26" s="11"/>
      <c r="L26" s="11"/>
    </row>
    <row r="27" ht="40.5" spans="1:12">
      <c r="A27" s="9"/>
      <c r="B27" s="10"/>
      <c r="C27" s="13" t="s">
        <v>52</v>
      </c>
      <c r="D27" s="14" t="s">
        <v>55</v>
      </c>
      <c r="E27" s="13">
        <v>2</v>
      </c>
      <c r="F27" s="13">
        <v>364</v>
      </c>
      <c r="G27" s="13">
        <f t="shared" si="1"/>
        <v>728</v>
      </c>
      <c r="H27" s="11"/>
      <c r="I27" s="11"/>
      <c r="J27" s="11"/>
      <c r="K27" s="11"/>
      <c r="L27" s="11"/>
    </row>
    <row r="28" ht="60.75" spans="1:12">
      <c r="A28" s="9"/>
      <c r="B28" s="10"/>
      <c r="C28" s="15" t="s">
        <v>56</v>
      </c>
      <c r="D28" s="14" t="s">
        <v>57</v>
      </c>
      <c r="E28" s="13">
        <v>2</v>
      </c>
      <c r="F28" s="13">
        <v>1518</v>
      </c>
      <c r="G28" s="13">
        <f t="shared" ref="G28:G32" si="2">E28*1518</f>
        <v>3036</v>
      </c>
      <c r="H28" s="11"/>
      <c r="I28" s="11"/>
      <c r="J28" s="11"/>
      <c r="K28" s="11"/>
      <c r="L28" s="11"/>
    </row>
    <row r="29" ht="40.5" spans="1:12">
      <c r="A29" s="9"/>
      <c r="B29" s="10"/>
      <c r="C29" s="15" t="s">
        <v>58</v>
      </c>
      <c r="D29" s="14" t="s">
        <v>59</v>
      </c>
      <c r="E29" s="13">
        <v>2</v>
      </c>
      <c r="F29" s="13">
        <v>1518</v>
      </c>
      <c r="G29" s="13">
        <f t="shared" si="2"/>
        <v>3036</v>
      </c>
      <c r="H29" s="11"/>
      <c r="I29" s="11"/>
      <c r="J29" s="11"/>
      <c r="K29" s="11"/>
      <c r="L29" s="11"/>
    </row>
    <row r="30" ht="40.5" spans="1:12">
      <c r="A30" s="9"/>
      <c r="B30" s="10"/>
      <c r="C30" s="15" t="s">
        <v>58</v>
      </c>
      <c r="D30" s="14" t="s">
        <v>60</v>
      </c>
      <c r="E30" s="13">
        <v>2</v>
      </c>
      <c r="F30" s="13">
        <v>1518</v>
      </c>
      <c r="G30" s="13">
        <f t="shared" si="2"/>
        <v>3036</v>
      </c>
      <c r="H30" s="11"/>
      <c r="I30" s="11"/>
      <c r="J30" s="11"/>
      <c r="K30" s="11"/>
      <c r="L30" s="11"/>
    </row>
    <row r="31" ht="60.75" spans="1:12">
      <c r="A31" s="9"/>
      <c r="B31" s="10"/>
      <c r="C31" s="15" t="s">
        <v>61</v>
      </c>
      <c r="D31" s="14" t="s">
        <v>62</v>
      </c>
      <c r="E31" s="13">
        <v>2</v>
      </c>
      <c r="F31" s="13">
        <v>1518</v>
      </c>
      <c r="G31" s="13">
        <f t="shared" si="2"/>
        <v>3036</v>
      </c>
      <c r="H31" s="11"/>
      <c r="I31" s="11"/>
      <c r="J31" s="11"/>
      <c r="K31" s="11"/>
      <c r="L31" s="11"/>
    </row>
    <row r="32" ht="60.75" spans="1:12">
      <c r="A32" s="9"/>
      <c r="B32" s="10"/>
      <c r="C32" s="15" t="s">
        <v>61</v>
      </c>
      <c r="D32" s="14" t="s">
        <v>63</v>
      </c>
      <c r="E32" s="13">
        <v>2</v>
      </c>
      <c r="F32" s="13">
        <v>1518</v>
      </c>
      <c r="G32" s="13">
        <f t="shared" si="2"/>
        <v>3036</v>
      </c>
      <c r="H32" s="11"/>
      <c r="I32" s="11"/>
      <c r="J32" s="11"/>
      <c r="K32" s="11"/>
      <c r="L32" s="11"/>
    </row>
    <row r="33" ht="40.5" spans="1:12">
      <c r="A33" s="9"/>
      <c r="B33" s="10"/>
      <c r="C33" s="13" t="s">
        <v>64</v>
      </c>
      <c r="D33" s="14" t="s">
        <v>65</v>
      </c>
      <c r="E33" s="13">
        <v>4</v>
      </c>
      <c r="F33" s="13">
        <v>193.2</v>
      </c>
      <c r="G33" s="13">
        <f>E33*193.2</f>
        <v>772.8</v>
      </c>
      <c r="H33" s="11"/>
      <c r="I33" s="11"/>
      <c r="J33" s="11"/>
      <c r="K33" s="11"/>
      <c r="L33" s="11"/>
    </row>
    <row r="34" ht="40.5" spans="1:12">
      <c r="A34" s="9"/>
      <c r="B34" s="10"/>
      <c r="C34" s="13" t="s">
        <v>66</v>
      </c>
      <c r="D34" s="14" t="s">
        <v>67</v>
      </c>
      <c r="E34" s="13">
        <v>2</v>
      </c>
      <c r="F34" s="13">
        <v>181.2</v>
      </c>
      <c r="G34" s="13">
        <f>E34*181.2</f>
        <v>362.4</v>
      </c>
      <c r="H34" s="11"/>
      <c r="I34" s="11"/>
      <c r="J34" s="11"/>
      <c r="K34" s="11"/>
      <c r="L34" s="11"/>
    </row>
    <row r="35" ht="60.75" spans="1:12">
      <c r="A35" s="9"/>
      <c r="B35" s="10"/>
      <c r="C35" s="13" t="s">
        <v>68</v>
      </c>
      <c r="D35" s="14" t="s">
        <v>69</v>
      </c>
      <c r="E35" s="13">
        <v>2</v>
      </c>
      <c r="F35" s="13">
        <v>587.7</v>
      </c>
      <c r="G35" s="13">
        <f>E35*587.7</f>
        <v>1175.4</v>
      </c>
      <c r="H35" s="11"/>
      <c r="I35" s="11"/>
      <c r="J35" s="11"/>
      <c r="K35" s="11"/>
      <c r="L35" s="11"/>
    </row>
    <row r="36" ht="40.5" spans="1:12">
      <c r="A36" s="9"/>
      <c r="B36" s="10"/>
      <c r="C36" s="13" t="s">
        <v>48</v>
      </c>
      <c r="D36" s="14" t="s">
        <v>70</v>
      </c>
      <c r="E36" s="13">
        <v>2</v>
      </c>
      <c r="F36" s="13">
        <v>417.2</v>
      </c>
      <c r="G36" s="13">
        <f>E36*417.2</f>
        <v>834.4</v>
      </c>
      <c r="H36" s="11"/>
      <c r="I36" s="11"/>
      <c r="J36" s="11"/>
      <c r="K36" s="11"/>
      <c r="L36" s="11"/>
    </row>
    <row r="37" ht="40.5" spans="1:12">
      <c r="A37" s="9"/>
      <c r="B37" s="10"/>
      <c r="C37" s="13" t="s">
        <v>71</v>
      </c>
      <c r="D37" s="14" t="s">
        <v>72</v>
      </c>
      <c r="E37" s="13">
        <v>4</v>
      </c>
      <c r="F37" s="13">
        <v>44.2</v>
      </c>
      <c r="G37" s="13">
        <f>E37*44.2</f>
        <v>176.8</v>
      </c>
      <c r="H37" s="11"/>
      <c r="I37" s="11"/>
      <c r="J37" s="11"/>
      <c r="K37" s="11"/>
      <c r="L37" s="11"/>
    </row>
    <row r="38" ht="60.75" spans="1:12">
      <c r="A38" s="9"/>
      <c r="B38" s="10"/>
      <c r="C38" s="13" t="s">
        <v>73</v>
      </c>
      <c r="D38" s="14" t="s">
        <v>74</v>
      </c>
      <c r="E38" s="13">
        <v>2</v>
      </c>
      <c r="F38" s="13">
        <v>490</v>
      </c>
      <c r="G38" s="13">
        <f>E38*490</f>
        <v>980</v>
      </c>
      <c r="H38" s="11"/>
      <c r="I38" s="11"/>
      <c r="J38" s="11"/>
      <c r="K38" s="11"/>
      <c r="L38" s="11"/>
    </row>
    <row r="39" ht="60.75" spans="1:12">
      <c r="A39" s="9"/>
      <c r="B39" s="10"/>
      <c r="C39" s="13" t="s">
        <v>52</v>
      </c>
      <c r="D39" s="14" t="s">
        <v>75</v>
      </c>
      <c r="E39" s="13">
        <v>2</v>
      </c>
      <c r="F39" s="13">
        <v>900</v>
      </c>
      <c r="G39" s="13">
        <f>E39*900</f>
        <v>1800</v>
      </c>
      <c r="H39" s="11"/>
      <c r="I39" s="11"/>
      <c r="J39" s="11"/>
      <c r="K39" s="11"/>
      <c r="L39" s="11"/>
    </row>
    <row r="40" ht="40.5" spans="1:12">
      <c r="A40" s="9"/>
      <c r="B40" s="10"/>
      <c r="C40" s="13" t="s">
        <v>76</v>
      </c>
      <c r="D40" s="14" t="s">
        <v>77</v>
      </c>
      <c r="E40" s="13">
        <v>2</v>
      </c>
      <c r="F40" s="13">
        <v>28.5</v>
      </c>
      <c r="G40" s="13">
        <f>E40*28.5</f>
        <v>57</v>
      </c>
      <c r="H40" s="11"/>
      <c r="I40" s="11"/>
      <c r="J40" s="11"/>
      <c r="K40" s="11"/>
      <c r="L40" s="11"/>
    </row>
    <row r="41" ht="60.75" spans="1:12">
      <c r="A41" s="9"/>
      <c r="B41" s="10"/>
      <c r="C41" s="13" t="s">
        <v>76</v>
      </c>
      <c r="D41" s="14" t="s">
        <v>78</v>
      </c>
      <c r="E41" s="13">
        <v>2</v>
      </c>
      <c r="F41" s="13">
        <v>12.7</v>
      </c>
      <c r="G41" s="13">
        <f>E41*12.7</f>
        <v>25.4</v>
      </c>
      <c r="H41" s="11"/>
      <c r="I41" s="11"/>
      <c r="J41" s="11"/>
      <c r="K41" s="11"/>
      <c r="L41" s="11"/>
    </row>
    <row r="42" ht="60.75" spans="1:12">
      <c r="A42" s="9"/>
      <c r="B42" s="10"/>
      <c r="C42" s="12" t="s">
        <v>79</v>
      </c>
      <c r="D42" s="14" t="s">
        <v>80</v>
      </c>
      <c r="E42" s="13">
        <v>2</v>
      </c>
      <c r="F42" s="16">
        <v>391</v>
      </c>
      <c r="G42" s="16">
        <v>782</v>
      </c>
      <c r="H42" s="11"/>
      <c r="I42" s="11"/>
      <c r="J42" s="11"/>
      <c r="K42" s="11"/>
      <c r="L42" s="11"/>
    </row>
    <row r="43" ht="81" spans="1:12">
      <c r="A43" s="9"/>
      <c r="B43" s="10"/>
      <c r="C43" s="13" t="s">
        <v>81</v>
      </c>
      <c r="D43" s="14" t="s">
        <v>82</v>
      </c>
      <c r="E43" s="13">
        <v>2</v>
      </c>
      <c r="F43" s="13">
        <v>910</v>
      </c>
      <c r="G43" s="13">
        <f>E43*910</f>
        <v>1820</v>
      </c>
      <c r="H43" s="11"/>
      <c r="I43" s="11"/>
      <c r="J43" s="11"/>
      <c r="K43" s="11"/>
      <c r="L43" s="11"/>
    </row>
    <row r="44" ht="60.75" spans="1:12">
      <c r="A44" s="9"/>
      <c r="B44" s="10"/>
      <c r="C44" s="13" t="s">
        <v>64</v>
      </c>
      <c r="D44" s="14" t="s">
        <v>83</v>
      </c>
      <c r="E44" s="13">
        <v>2</v>
      </c>
      <c r="F44" s="13">
        <v>637.4</v>
      </c>
      <c r="G44" s="13">
        <f>E44*637.4</f>
        <v>1274.8</v>
      </c>
      <c r="H44" s="11"/>
      <c r="I44" s="11"/>
      <c r="J44" s="11"/>
      <c r="K44" s="11"/>
      <c r="L44" s="11"/>
    </row>
    <row r="45" ht="60.75" spans="1:12">
      <c r="A45" s="9"/>
      <c r="B45" s="10"/>
      <c r="C45" s="13" t="s">
        <v>84</v>
      </c>
      <c r="D45" s="14" t="s">
        <v>85</v>
      </c>
      <c r="E45" s="13">
        <v>2</v>
      </c>
      <c r="F45" s="13">
        <v>286</v>
      </c>
      <c r="G45" s="13">
        <f>E45*286</f>
        <v>572</v>
      </c>
      <c r="H45" s="11"/>
      <c r="I45" s="11"/>
      <c r="J45" s="11"/>
      <c r="K45" s="11"/>
      <c r="L45" s="11"/>
    </row>
    <row r="46" s="1" customFormat="1" ht="60.75" spans="1:12">
      <c r="A46" s="9">
        <v>4</v>
      </c>
      <c r="B46" s="17" t="s">
        <v>86</v>
      </c>
      <c r="C46" s="18" t="s">
        <v>87</v>
      </c>
      <c r="D46" s="19" t="s">
        <v>88</v>
      </c>
      <c r="E46" s="20">
        <v>2</v>
      </c>
      <c r="F46" s="20">
        <v>880</v>
      </c>
      <c r="G46" s="20">
        <f>F46*2</f>
        <v>1760</v>
      </c>
      <c r="H46" s="21"/>
      <c r="I46" s="21"/>
      <c r="J46" s="21"/>
      <c r="K46" s="21"/>
      <c r="L46" s="21"/>
    </row>
    <row r="47" ht="20.25" spans="1:12">
      <c r="A47" s="9">
        <v>5</v>
      </c>
      <c r="B47" s="22" t="s">
        <v>89</v>
      </c>
      <c r="C47" s="23" t="s">
        <v>90</v>
      </c>
      <c r="D47" s="7" t="s">
        <v>91</v>
      </c>
      <c r="E47" s="7">
        <v>3</v>
      </c>
      <c r="F47" s="24">
        <v>12800</v>
      </c>
      <c r="G47" s="25">
        <f>F47*3</f>
        <v>38400</v>
      </c>
      <c r="H47" s="11"/>
      <c r="I47" s="11"/>
      <c r="J47" s="11"/>
      <c r="K47" s="11"/>
      <c r="L47" s="11"/>
    </row>
    <row r="48" ht="20.25" spans="1:12">
      <c r="A48" s="9"/>
      <c r="B48" s="26"/>
      <c r="C48" s="23" t="s">
        <v>90</v>
      </c>
      <c r="D48" s="7" t="s">
        <v>92</v>
      </c>
      <c r="E48" s="7">
        <v>3</v>
      </c>
      <c r="F48" s="27"/>
      <c r="G48" s="28"/>
      <c r="H48" s="11"/>
      <c r="I48" s="11"/>
      <c r="J48" s="11"/>
      <c r="K48" s="11"/>
      <c r="L48" s="11"/>
    </row>
    <row r="49" ht="40.5" spans="1:12">
      <c r="A49" s="9"/>
      <c r="B49" s="26"/>
      <c r="C49" s="7" t="s">
        <v>93</v>
      </c>
      <c r="D49" s="7" t="s">
        <v>94</v>
      </c>
      <c r="E49" s="7">
        <v>3</v>
      </c>
      <c r="F49" s="27"/>
      <c r="G49" s="28"/>
      <c r="H49" s="11"/>
      <c r="I49" s="11"/>
      <c r="J49" s="11"/>
      <c r="K49" s="11"/>
      <c r="L49" s="11"/>
    </row>
    <row r="50" ht="20.25" spans="1:12">
      <c r="A50" s="9"/>
      <c r="B50" s="26"/>
      <c r="C50" s="29" t="s">
        <v>95</v>
      </c>
      <c r="D50" s="7" t="s">
        <v>96</v>
      </c>
      <c r="E50" s="7">
        <v>3</v>
      </c>
      <c r="F50" s="27"/>
      <c r="G50" s="28"/>
      <c r="H50" s="11"/>
      <c r="I50" s="11"/>
      <c r="J50" s="11"/>
      <c r="K50" s="11"/>
      <c r="L50" s="11"/>
    </row>
    <row r="51" ht="20.25" spans="1:12">
      <c r="A51" s="9"/>
      <c r="B51" s="26"/>
      <c r="C51" s="29" t="s">
        <v>95</v>
      </c>
      <c r="D51" s="7" t="s">
        <v>97</v>
      </c>
      <c r="E51" s="7">
        <v>3</v>
      </c>
      <c r="F51" s="27"/>
      <c r="G51" s="28"/>
      <c r="H51" s="11"/>
      <c r="I51" s="11"/>
      <c r="J51" s="11"/>
      <c r="K51" s="11"/>
      <c r="L51" s="11"/>
    </row>
    <row r="52" ht="20.25" spans="1:12">
      <c r="A52" s="9"/>
      <c r="B52" s="26"/>
      <c r="C52" s="29" t="s">
        <v>95</v>
      </c>
      <c r="D52" s="7" t="s">
        <v>98</v>
      </c>
      <c r="E52" s="7">
        <v>3</v>
      </c>
      <c r="F52" s="27"/>
      <c r="G52" s="28"/>
      <c r="H52" s="11"/>
      <c r="I52" s="11"/>
      <c r="J52" s="11"/>
      <c r="K52" s="11"/>
      <c r="L52" s="11"/>
    </row>
    <row r="53" ht="20.25" spans="1:12">
      <c r="A53" s="9"/>
      <c r="B53" s="26"/>
      <c r="C53" s="29" t="s">
        <v>99</v>
      </c>
      <c r="D53" s="7" t="s">
        <v>100</v>
      </c>
      <c r="E53" s="7">
        <v>3</v>
      </c>
      <c r="F53" s="27"/>
      <c r="G53" s="28"/>
      <c r="H53" s="11"/>
      <c r="I53" s="11"/>
      <c r="J53" s="11"/>
      <c r="K53" s="11"/>
      <c r="L53" s="11"/>
    </row>
    <row r="54" ht="20.25" spans="1:12">
      <c r="A54" s="9"/>
      <c r="B54" s="26"/>
      <c r="C54" s="29" t="s">
        <v>99</v>
      </c>
      <c r="D54" s="7" t="s">
        <v>101</v>
      </c>
      <c r="E54" s="7">
        <v>3</v>
      </c>
      <c r="F54" s="27"/>
      <c r="G54" s="28"/>
      <c r="H54" s="11"/>
      <c r="I54" s="11"/>
      <c r="J54" s="11"/>
      <c r="K54" s="11"/>
      <c r="L54" s="11"/>
    </row>
    <row r="55" ht="20.25" spans="1:12">
      <c r="A55" s="9"/>
      <c r="B55" s="26"/>
      <c r="C55" s="29" t="s">
        <v>99</v>
      </c>
      <c r="D55" s="7" t="s">
        <v>102</v>
      </c>
      <c r="E55" s="7">
        <v>3</v>
      </c>
      <c r="F55" s="27"/>
      <c r="G55" s="28"/>
      <c r="H55" s="11"/>
      <c r="I55" s="11"/>
      <c r="J55" s="11"/>
      <c r="K55" s="11"/>
      <c r="L55" s="11"/>
    </row>
    <row r="56" ht="20.25" spans="1:12">
      <c r="A56" s="9"/>
      <c r="B56" s="26"/>
      <c r="C56" s="29" t="s">
        <v>99</v>
      </c>
      <c r="D56" s="7" t="s">
        <v>103</v>
      </c>
      <c r="E56" s="7">
        <v>3</v>
      </c>
      <c r="F56" s="27"/>
      <c r="G56" s="28"/>
      <c r="H56" s="11"/>
      <c r="I56" s="11"/>
      <c r="J56" s="11"/>
      <c r="K56" s="11"/>
      <c r="L56" s="11"/>
    </row>
    <row r="57" ht="20.25" spans="1:12">
      <c r="A57" s="9"/>
      <c r="B57" s="26"/>
      <c r="C57" s="29" t="s">
        <v>104</v>
      </c>
      <c r="D57" s="7" t="s">
        <v>105</v>
      </c>
      <c r="E57" s="7">
        <v>3</v>
      </c>
      <c r="F57" s="27"/>
      <c r="G57" s="28"/>
      <c r="H57" s="11"/>
      <c r="I57" s="11"/>
      <c r="J57" s="11"/>
      <c r="K57" s="11"/>
      <c r="L57" s="11"/>
    </row>
    <row r="58" ht="20.25" spans="1:12">
      <c r="A58" s="9"/>
      <c r="B58" s="26"/>
      <c r="C58" s="29" t="s">
        <v>104</v>
      </c>
      <c r="D58" s="7" t="s">
        <v>106</v>
      </c>
      <c r="E58" s="7">
        <v>3</v>
      </c>
      <c r="F58" s="27"/>
      <c r="G58" s="28"/>
      <c r="H58" s="11"/>
      <c r="I58" s="11"/>
      <c r="J58" s="11"/>
      <c r="K58" s="11"/>
      <c r="L58" s="11"/>
    </row>
    <row r="59" ht="20.25" spans="1:12">
      <c r="A59" s="9"/>
      <c r="B59" s="26"/>
      <c r="C59" s="29" t="s">
        <v>104</v>
      </c>
      <c r="D59" s="7" t="s">
        <v>107</v>
      </c>
      <c r="E59" s="7">
        <v>3</v>
      </c>
      <c r="F59" s="27"/>
      <c r="G59" s="28"/>
      <c r="H59" s="11"/>
      <c r="I59" s="11"/>
      <c r="J59" s="11"/>
      <c r="K59" s="11"/>
      <c r="L59" s="11"/>
    </row>
    <row r="60" ht="20.25" spans="1:12">
      <c r="A60" s="9"/>
      <c r="B60" s="26"/>
      <c r="C60" s="29" t="s">
        <v>104</v>
      </c>
      <c r="D60" s="7" t="s">
        <v>98</v>
      </c>
      <c r="E60" s="7">
        <v>3</v>
      </c>
      <c r="F60" s="27"/>
      <c r="G60" s="28"/>
      <c r="H60" s="11"/>
      <c r="I60" s="11"/>
      <c r="J60" s="11"/>
      <c r="K60" s="11"/>
      <c r="L60" s="11"/>
    </row>
    <row r="61" ht="20.25" spans="1:12">
      <c r="A61" s="9"/>
      <c r="B61" s="26"/>
      <c r="C61" s="29" t="s">
        <v>104</v>
      </c>
      <c r="D61" s="7" t="s">
        <v>108</v>
      </c>
      <c r="E61" s="7">
        <v>3</v>
      </c>
      <c r="F61" s="27"/>
      <c r="G61" s="28"/>
      <c r="H61" s="11"/>
      <c r="I61" s="11"/>
      <c r="J61" s="11"/>
      <c r="K61" s="11"/>
      <c r="L61" s="11"/>
    </row>
    <row r="62" ht="20.25" spans="1:12">
      <c r="A62" s="9"/>
      <c r="B62" s="26"/>
      <c r="C62" s="29" t="s">
        <v>104</v>
      </c>
      <c r="D62" s="7" t="s">
        <v>109</v>
      </c>
      <c r="E62" s="7">
        <v>3</v>
      </c>
      <c r="F62" s="27"/>
      <c r="G62" s="28"/>
      <c r="H62" s="11"/>
      <c r="I62" s="11"/>
      <c r="J62" s="11"/>
      <c r="K62" s="11"/>
      <c r="L62" s="11"/>
    </row>
    <row r="63" ht="20.25" spans="1:12">
      <c r="A63" s="9"/>
      <c r="B63" s="26"/>
      <c r="C63" s="29" t="s">
        <v>110</v>
      </c>
      <c r="D63" s="7" t="s">
        <v>111</v>
      </c>
      <c r="E63" s="7">
        <v>3</v>
      </c>
      <c r="F63" s="27"/>
      <c r="G63" s="28"/>
      <c r="H63" s="11"/>
      <c r="I63" s="11"/>
      <c r="J63" s="11"/>
      <c r="K63" s="11"/>
      <c r="L63" s="11"/>
    </row>
    <row r="64" ht="20.25" spans="1:12">
      <c r="A64" s="9"/>
      <c r="B64" s="26"/>
      <c r="C64" s="29" t="s">
        <v>110</v>
      </c>
      <c r="D64" s="7" t="s">
        <v>96</v>
      </c>
      <c r="E64" s="7">
        <v>3</v>
      </c>
      <c r="F64" s="27"/>
      <c r="G64" s="28"/>
      <c r="H64" s="11"/>
      <c r="I64" s="11"/>
      <c r="J64" s="11"/>
      <c r="K64" s="11"/>
      <c r="L64" s="11"/>
    </row>
    <row r="65" ht="20.25" spans="1:12">
      <c r="A65" s="9"/>
      <c r="B65" s="26"/>
      <c r="C65" s="29" t="s">
        <v>110</v>
      </c>
      <c r="D65" s="7" t="s">
        <v>97</v>
      </c>
      <c r="E65" s="7">
        <v>3</v>
      </c>
      <c r="F65" s="27"/>
      <c r="G65" s="28"/>
      <c r="H65" s="11"/>
      <c r="I65" s="11"/>
      <c r="J65" s="11"/>
      <c r="K65" s="11"/>
      <c r="L65" s="11"/>
    </row>
    <row r="66" ht="40.5" spans="1:12">
      <c r="A66" s="9"/>
      <c r="B66" s="26"/>
      <c r="C66" s="29" t="s">
        <v>112</v>
      </c>
      <c r="D66" s="7" t="s">
        <v>113</v>
      </c>
      <c r="E66" s="7">
        <v>3</v>
      </c>
      <c r="F66" s="27"/>
      <c r="G66" s="28"/>
      <c r="H66" s="11"/>
      <c r="I66" s="11"/>
      <c r="J66" s="11"/>
      <c r="K66" s="11"/>
      <c r="L66" s="11"/>
    </row>
    <row r="67" ht="40.5" spans="1:12">
      <c r="A67" s="9"/>
      <c r="B67" s="26"/>
      <c r="C67" s="29" t="s">
        <v>112</v>
      </c>
      <c r="D67" s="7" t="s">
        <v>114</v>
      </c>
      <c r="E67" s="7">
        <v>3</v>
      </c>
      <c r="F67" s="27"/>
      <c r="G67" s="28"/>
      <c r="H67" s="11"/>
      <c r="I67" s="11"/>
      <c r="J67" s="11"/>
      <c r="K67" s="11"/>
      <c r="L67" s="11"/>
    </row>
    <row r="68" ht="40.5" spans="1:12">
      <c r="A68" s="9"/>
      <c r="B68" s="26"/>
      <c r="C68" s="29" t="s">
        <v>112</v>
      </c>
      <c r="D68" s="7" t="s">
        <v>115</v>
      </c>
      <c r="E68" s="7">
        <v>3</v>
      </c>
      <c r="F68" s="27"/>
      <c r="G68" s="28"/>
      <c r="H68" s="11"/>
      <c r="I68" s="11"/>
      <c r="J68" s="11"/>
      <c r="K68" s="11"/>
      <c r="L68" s="11"/>
    </row>
    <row r="69" ht="40.5" spans="1:12">
      <c r="A69" s="9"/>
      <c r="B69" s="26"/>
      <c r="C69" s="29" t="s">
        <v>112</v>
      </c>
      <c r="D69" s="7" t="s">
        <v>116</v>
      </c>
      <c r="E69" s="7">
        <v>3</v>
      </c>
      <c r="F69" s="27"/>
      <c r="G69" s="28"/>
      <c r="H69" s="11"/>
      <c r="I69" s="11"/>
      <c r="J69" s="11"/>
      <c r="K69" s="11"/>
      <c r="L69" s="11"/>
    </row>
    <row r="70" ht="40.5" spans="1:12">
      <c r="A70" s="9"/>
      <c r="B70" s="26"/>
      <c r="C70" s="29" t="s">
        <v>112</v>
      </c>
      <c r="D70" s="7" t="s">
        <v>117</v>
      </c>
      <c r="E70" s="7">
        <v>3</v>
      </c>
      <c r="F70" s="27"/>
      <c r="G70" s="28"/>
      <c r="H70" s="11"/>
      <c r="I70" s="11"/>
      <c r="J70" s="11"/>
      <c r="K70" s="11"/>
      <c r="L70" s="11"/>
    </row>
    <row r="71" ht="20.25" spans="1:12">
      <c r="A71" s="9"/>
      <c r="B71" s="26"/>
      <c r="C71" s="29" t="s">
        <v>118</v>
      </c>
      <c r="D71" s="7"/>
      <c r="E71" s="7">
        <v>3</v>
      </c>
      <c r="F71" s="30"/>
      <c r="G71" s="31"/>
      <c r="H71" s="11"/>
      <c r="I71" s="11"/>
      <c r="J71" s="11"/>
      <c r="K71" s="11"/>
      <c r="L71" s="11"/>
    </row>
    <row r="72" ht="60.75" spans="1:12">
      <c r="A72" s="9">
        <v>6</v>
      </c>
      <c r="B72" s="14" t="s">
        <v>119</v>
      </c>
      <c r="C72" s="29" t="s">
        <v>120</v>
      </c>
      <c r="D72" s="10" t="s">
        <v>121</v>
      </c>
      <c r="E72" s="29">
        <v>2</v>
      </c>
      <c r="F72" s="32">
        <v>800.4</v>
      </c>
      <c r="G72" s="32">
        <f t="shared" ref="G72:G81" si="3">F72*2</f>
        <v>1600.8</v>
      </c>
      <c r="H72" s="11"/>
      <c r="I72" s="11"/>
      <c r="J72" s="11"/>
      <c r="K72" s="11"/>
      <c r="L72" s="11"/>
    </row>
    <row r="73" ht="81" spans="1:12">
      <c r="A73" s="9"/>
      <c r="B73" s="14"/>
      <c r="C73" s="29" t="s">
        <v>122</v>
      </c>
      <c r="D73" s="10" t="s">
        <v>123</v>
      </c>
      <c r="E73" s="29">
        <v>2</v>
      </c>
      <c r="F73" s="32">
        <v>800.4</v>
      </c>
      <c r="G73" s="32">
        <f t="shared" si="3"/>
        <v>1600.8</v>
      </c>
      <c r="H73" s="11"/>
      <c r="I73" s="11"/>
      <c r="J73" s="11"/>
      <c r="K73" s="11"/>
      <c r="L73" s="11"/>
    </row>
    <row r="74" ht="20.25" spans="1:12">
      <c r="A74" s="9"/>
      <c r="B74" s="14"/>
      <c r="C74" s="29" t="s">
        <v>124</v>
      </c>
      <c r="D74" s="10" t="s">
        <v>125</v>
      </c>
      <c r="E74" s="29">
        <v>2</v>
      </c>
      <c r="F74" s="32">
        <v>323</v>
      </c>
      <c r="G74" s="32">
        <f t="shared" si="3"/>
        <v>646</v>
      </c>
      <c r="H74" s="11"/>
      <c r="I74" s="11"/>
      <c r="J74" s="11"/>
      <c r="K74" s="11"/>
      <c r="L74" s="11"/>
    </row>
    <row r="75" ht="20.25" spans="1:12">
      <c r="A75" s="9"/>
      <c r="B75" s="14"/>
      <c r="C75" s="29" t="s">
        <v>124</v>
      </c>
      <c r="D75" s="10" t="s">
        <v>126</v>
      </c>
      <c r="E75" s="29">
        <v>2</v>
      </c>
      <c r="F75" s="32">
        <v>323</v>
      </c>
      <c r="G75" s="32">
        <f t="shared" si="3"/>
        <v>646</v>
      </c>
      <c r="H75" s="11"/>
      <c r="I75" s="11"/>
      <c r="J75" s="11"/>
      <c r="K75" s="11"/>
      <c r="L75" s="11"/>
    </row>
    <row r="76" ht="20.25" spans="1:12">
      <c r="A76" s="9"/>
      <c r="B76" s="14"/>
      <c r="C76" s="29" t="s">
        <v>124</v>
      </c>
      <c r="D76" s="10" t="s">
        <v>127</v>
      </c>
      <c r="E76" s="29">
        <v>2</v>
      </c>
      <c r="F76" s="32">
        <v>383</v>
      </c>
      <c r="G76" s="32">
        <f t="shared" si="3"/>
        <v>766</v>
      </c>
      <c r="H76" s="11"/>
      <c r="I76" s="11"/>
      <c r="J76" s="11"/>
      <c r="K76" s="11"/>
      <c r="L76" s="11"/>
    </row>
    <row r="77" ht="40.5" spans="1:12">
      <c r="A77" s="9"/>
      <c r="B77" s="14"/>
      <c r="C77" s="29" t="s">
        <v>120</v>
      </c>
      <c r="D77" s="10" t="s">
        <v>128</v>
      </c>
      <c r="E77" s="29">
        <v>2</v>
      </c>
      <c r="F77" s="32">
        <v>570.4</v>
      </c>
      <c r="G77" s="32">
        <f t="shared" si="3"/>
        <v>1140.8</v>
      </c>
      <c r="H77" s="11"/>
      <c r="I77" s="11"/>
      <c r="J77" s="11"/>
      <c r="K77" s="11"/>
      <c r="L77" s="11"/>
    </row>
    <row r="78" ht="101.25" spans="1:12">
      <c r="A78" s="9"/>
      <c r="B78" s="14"/>
      <c r="C78" s="29" t="s">
        <v>122</v>
      </c>
      <c r="D78" s="10" t="s">
        <v>129</v>
      </c>
      <c r="E78" s="29">
        <v>2</v>
      </c>
      <c r="F78" s="32">
        <v>950</v>
      </c>
      <c r="G78" s="32">
        <f t="shared" si="3"/>
        <v>1900</v>
      </c>
      <c r="H78" s="11"/>
      <c r="I78" s="11"/>
      <c r="J78" s="11"/>
      <c r="K78" s="11"/>
      <c r="L78" s="11"/>
    </row>
    <row r="79" ht="101.25" spans="1:12">
      <c r="A79" s="9"/>
      <c r="B79" s="14"/>
      <c r="C79" s="29" t="s">
        <v>130</v>
      </c>
      <c r="D79" s="10" t="s">
        <v>129</v>
      </c>
      <c r="E79" s="29">
        <v>2</v>
      </c>
      <c r="F79" s="32">
        <v>135</v>
      </c>
      <c r="G79" s="32">
        <f t="shared" si="3"/>
        <v>270</v>
      </c>
      <c r="H79" s="11"/>
      <c r="I79" s="11"/>
      <c r="J79" s="11"/>
      <c r="K79" s="11"/>
      <c r="L79" s="11"/>
    </row>
    <row r="80" ht="40.5" spans="1:12">
      <c r="A80" s="9">
        <v>7</v>
      </c>
      <c r="B80" s="33" t="s">
        <v>131</v>
      </c>
      <c r="C80" s="29" t="s">
        <v>76</v>
      </c>
      <c r="D80" s="10" t="s">
        <v>77</v>
      </c>
      <c r="E80" s="34">
        <v>2</v>
      </c>
      <c r="F80" s="32">
        <v>28.5</v>
      </c>
      <c r="G80" s="32">
        <f t="shared" si="3"/>
        <v>57</v>
      </c>
      <c r="H80" s="11"/>
      <c r="I80" s="11"/>
      <c r="J80" s="11"/>
      <c r="K80" s="11"/>
      <c r="L80" s="11"/>
    </row>
    <row r="81" ht="40.5" spans="1:12">
      <c r="A81" s="9"/>
      <c r="B81" s="35"/>
      <c r="C81" s="29" t="s">
        <v>71</v>
      </c>
      <c r="D81" s="10" t="s">
        <v>132</v>
      </c>
      <c r="E81" s="29">
        <v>2</v>
      </c>
      <c r="F81" s="32">
        <v>44.2</v>
      </c>
      <c r="G81" s="32">
        <f t="shared" si="3"/>
        <v>88.4</v>
      </c>
      <c r="H81" s="11"/>
      <c r="I81" s="11"/>
      <c r="J81" s="11"/>
      <c r="K81" s="11"/>
      <c r="L81" s="11"/>
    </row>
    <row r="82" ht="60.75" spans="1:12">
      <c r="A82" s="9"/>
      <c r="B82" s="35"/>
      <c r="C82" s="36" t="s">
        <v>133</v>
      </c>
      <c r="D82" s="10" t="s">
        <v>134</v>
      </c>
      <c r="E82" s="29">
        <v>4</v>
      </c>
      <c r="F82" s="32">
        <v>805</v>
      </c>
      <c r="G82" s="37">
        <f>F82*4</f>
        <v>3220</v>
      </c>
      <c r="H82" s="11"/>
      <c r="I82" s="11"/>
      <c r="J82" s="11"/>
      <c r="K82" s="11"/>
      <c r="L82" s="11"/>
    </row>
    <row r="83" ht="60.75" spans="1:12">
      <c r="A83" s="9"/>
      <c r="B83" s="35"/>
      <c r="C83" s="29" t="s">
        <v>135</v>
      </c>
      <c r="D83" s="10" t="s">
        <v>136</v>
      </c>
      <c r="E83" s="29">
        <v>4</v>
      </c>
      <c r="F83" s="32">
        <v>124.2</v>
      </c>
      <c r="G83" s="37">
        <f>F83*4</f>
        <v>496.8</v>
      </c>
      <c r="H83" s="11"/>
      <c r="I83" s="11"/>
      <c r="J83" s="11"/>
      <c r="K83" s="11"/>
      <c r="L83" s="11"/>
    </row>
    <row r="84" ht="60.75" spans="1:12">
      <c r="A84" s="9"/>
      <c r="B84" s="35"/>
      <c r="C84" s="29" t="s">
        <v>135</v>
      </c>
      <c r="D84" s="10" t="s">
        <v>137</v>
      </c>
      <c r="E84" s="29">
        <v>2</v>
      </c>
      <c r="F84" s="32">
        <v>124.2</v>
      </c>
      <c r="G84" s="37">
        <f t="shared" ref="G84:G94" si="4">F84*2</f>
        <v>248.4</v>
      </c>
      <c r="H84" s="11"/>
      <c r="I84" s="11"/>
      <c r="J84" s="11"/>
      <c r="K84" s="11"/>
      <c r="L84" s="11"/>
    </row>
    <row r="85" ht="60.75" spans="1:12">
      <c r="A85" s="9"/>
      <c r="B85" s="35"/>
      <c r="C85" s="29" t="s">
        <v>135</v>
      </c>
      <c r="D85" s="10" t="s">
        <v>138</v>
      </c>
      <c r="E85" s="29">
        <v>2</v>
      </c>
      <c r="F85" s="32">
        <v>124.2</v>
      </c>
      <c r="G85" s="37">
        <f t="shared" si="4"/>
        <v>248.4</v>
      </c>
      <c r="H85" s="11"/>
      <c r="I85" s="11"/>
      <c r="J85" s="11"/>
      <c r="K85" s="11"/>
      <c r="L85" s="11"/>
    </row>
    <row r="86" ht="60.75" spans="1:12">
      <c r="A86" s="9"/>
      <c r="B86" s="35"/>
      <c r="C86" s="29" t="s">
        <v>139</v>
      </c>
      <c r="D86" s="10" t="s">
        <v>140</v>
      </c>
      <c r="E86" s="29">
        <v>2</v>
      </c>
      <c r="F86" s="32">
        <v>750</v>
      </c>
      <c r="G86" s="37">
        <f t="shared" si="4"/>
        <v>1500</v>
      </c>
      <c r="H86" s="11"/>
      <c r="I86" s="11"/>
      <c r="J86" s="11"/>
      <c r="K86" s="11"/>
      <c r="L86" s="11"/>
    </row>
    <row r="87" ht="81" spans="1:12">
      <c r="A87" s="9"/>
      <c r="B87" s="35"/>
      <c r="C87" s="29" t="s">
        <v>139</v>
      </c>
      <c r="D87" s="10" t="s">
        <v>141</v>
      </c>
      <c r="E87" s="29">
        <v>2</v>
      </c>
      <c r="F87" s="32">
        <v>750</v>
      </c>
      <c r="G87" s="37">
        <f t="shared" si="4"/>
        <v>1500</v>
      </c>
      <c r="H87" s="11"/>
      <c r="I87" s="11"/>
      <c r="J87" s="11"/>
      <c r="K87" s="11"/>
      <c r="L87" s="11"/>
    </row>
    <row r="88" ht="40.5" spans="1:12">
      <c r="A88" s="9"/>
      <c r="B88" s="35"/>
      <c r="C88" s="29" t="s">
        <v>142</v>
      </c>
      <c r="D88" s="10" t="s">
        <v>143</v>
      </c>
      <c r="E88" s="29">
        <v>2</v>
      </c>
      <c r="F88" s="32">
        <v>750</v>
      </c>
      <c r="G88" s="37">
        <f t="shared" si="4"/>
        <v>1500</v>
      </c>
      <c r="H88" s="11"/>
      <c r="I88" s="11"/>
      <c r="J88" s="11"/>
      <c r="K88" s="11"/>
      <c r="L88" s="11"/>
    </row>
    <row r="89" ht="40.5" spans="1:12">
      <c r="A89" s="9"/>
      <c r="B89" s="35"/>
      <c r="C89" s="29" t="s">
        <v>144</v>
      </c>
      <c r="D89" s="10" t="s">
        <v>145</v>
      </c>
      <c r="E89" s="29">
        <v>2</v>
      </c>
      <c r="F89" s="32">
        <v>220</v>
      </c>
      <c r="G89" s="37">
        <f t="shared" si="4"/>
        <v>440</v>
      </c>
      <c r="H89" s="11"/>
      <c r="I89" s="11"/>
      <c r="J89" s="11"/>
      <c r="K89" s="11"/>
      <c r="L89" s="11"/>
    </row>
    <row r="90" ht="40.5" spans="1:12">
      <c r="A90" s="9"/>
      <c r="B90" s="35"/>
      <c r="C90" s="29" t="s">
        <v>144</v>
      </c>
      <c r="D90" s="10" t="s">
        <v>146</v>
      </c>
      <c r="E90" s="29">
        <v>2</v>
      </c>
      <c r="F90" s="32">
        <v>220</v>
      </c>
      <c r="G90" s="37">
        <f t="shared" si="4"/>
        <v>440</v>
      </c>
      <c r="H90" s="11"/>
      <c r="I90" s="11"/>
      <c r="J90" s="11"/>
      <c r="K90" s="11"/>
      <c r="L90" s="11"/>
    </row>
    <row r="91" ht="81" spans="1:12">
      <c r="A91" s="9"/>
      <c r="B91" s="35"/>
      <c r="C91" s="29" t="s">
        <v>81</v>
      </c>
      <c r="D91" s="10" t="s">
        <v>147</v>
      </c>
      <c r="E91" s="29">
        <v>2</v>
      </c>
      <c r="F91" s="32">
        <v>2550</v>
      </c>
      <c r="G91" s="37">
        <f t="shared" si="4"/>
        <v>5100</v>
      </c>
      <c r="H91" s="11"/>
      <c r="I91" s="11"/>
      <c r="J91" s="11"/>
      <c r="K91" s="11"/>
      <c r="L91" s="11"/>
    </row>
    <row r="92" ht="60.75" spans="1:12">
      <c r="A92" s="9"/>
      <c r="B92" s="35"/>
      <c r="C92" s="29" t="s">
        <v>84</v>
      </c>
      <c r="D92" s="10" t="s">
        <v>148</v>
      </c>
      <c r="E92" s="29">
        <v>2</v>
      </c>
      <c r="F92" s="37">
        <v>286</v>
      </c>
      <c r="G92" s="37">
        <f t="shared" si="4"/>
        <v>572</v>
      </c>
      <c r="H92" s="11"/>
      <c r="I92" s="11"/>
      <c r="J92" s="11"/>
      <c r="K92" s="11"/>
      <c r="L92" s="11"/>
    </row>
    <row r="93" ht="60.75" spans="1:12">
      <c r="A93" s="9"/>
      <c r="B93" s="35"/>
      <c r="C93" s="29" t="s">
        <v>84</v>
      </c>
      <c r="D93" s="10" t="s">
        <v>85</v>
      </c>
      <c r="E93" s="29">
        <v>2</v>
      </c>
      <c r="F93" s="37">
        <v>286</v>
      </c>
      <c r="G93" s="37">
        <f t="shared" si="4"/>
        <v>572</v>
      </c>
      <c r="H93" s="11"/>
      <c r="I93" s="11"/>
      <c r="J93" s="11"/>
      <c r="K93" s="11"/>
      <c r="L93" s="11"/>
    </row>
    <row r="94" ht="60.75" spans="1:12">
      <c r="A94" s="9"/>
      <c r="B94" s="38"/>
      <c r="C94" s="29" t="s">
        <v>149</v>
      </c>
      <c r="D94" s="10" t="s">
        <v>150</v>
      </c>
      <c r="E94" s="29">
        <v>2</v>
      </c>
      <c r="F94" s="37">
        <v>93.2</v>
      </c>
      <c r="G94" s="37">
        <f t="shared" si="4"/>
        <v>186.4</v>
      </c>
      <c r="H94" s="11"/>
      <c r="I94" s="11"/>
      <c r="J94" s="11"/>
      <c r="K94" s="11"/>
      <c r="L94" s="11"/>
    </row>
    <row r="95" ht="20.25" spans="1:12">
      <c r="A95" s="39"/>
      <c r="B95" s="40"/>
      <c r="C95" s="41"/>
      <c r="D95" s="42"/>
      <c r="E95" s="41"/>
      <c r="F95" s="12" t="s">
        <v>151</v>
      </c>
      <c r="G95" s="12">
        <f>SUM(G3:G94)</f>
        <v>172697.2</v>
      </c>
      <c r="H95" s="11"/>
      <c r="I95" s="11"/>
      <c r="J95" s="11"/>
      <c r="K95" s="12">
        <f>SUM(K3:K94)</f>
        <v>0</v>
      </c>
      <c r="L95" s="11"/>
    </row>
    <row r="96" ht="72" customHeight="1" spans="1:12">
      <c r="A96" s="43" t="s">
        <v>152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5"/>
    </row>
    <row r="97" customFormat="1" spans="2:7">
      <c r="B97" s="2"/>
      <c r="C97" s="3"/>
      <c r="D97" s="4"/>
      <c r="E97" s="3"/>
      <c r="F97" s="3"/>
      <c r="G97" s="3"/>
    </row>
  </sheetData>
  <mergeCells count="16">
    <mergeCell ref="A1:G1"/>
    <mergeCell ref="A96:L96"/>
    <mergeCell ref="A3:A18"/>
    <mergeCell ref="A19:A21"/>
    <mergeCell ref="A22:A45"/>
    <mergeCell ref="A47:A71"/>
    <mergeCell ref="A72:A79"/>
    <mergeCell ref="A80:A94"/>
    <mergeCell ref="B3:B18"/>
    <mergeCell ref="B19:B21"/>
    <mergeCell ref="B22:B45"/>
    <mergeCell ref="B47:B71"/>
    <mergeCell ref="B72:B79"/>
    <mergeCell ref="B80:B94"/>
    <mergeCell ref="F47:F71"/>
    <mergeCell ref="G47:G71"/>
  </mergeCells>
  <pageMargins left="0.751388888888889" right="0.751388888888889" top="0.605555555555556" bottom="0.605555555555556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2025-11-26T08:15:50Z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556207F797F2422882CDB0EB69265E18_13</vt:lpwstr>
  </property>
</Properties>
</file>