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A包" sheetId="3" r:id="rId1"/>
  </sheets>
  <definedNames>
    <definedName name="_xlnm.Print_Titles" localSheetId="0">A包!$2:$2</definedName>
  </definedNames>
  <calcPr calcId="144525"/>
</workbook>
</file>

<file path=xl/sharedStrings.xml><?xml version="1.0" encoding="utf-8"?>
<sst xmlns="http://schemas.openxmlformats.org/spreadsheetml/2006/main" count="215">
  <si>
    <t>德宏州人民医院手术器械A包采购清单</t>
  </si>
  <si>
    <t>序号</t>
  </si>
  <si>
    <t>器械包</t>
  </si>
  <si>
    <t>名称</t>
  </si>
  <si>
    <t>规格</t>
  </si>
  <si>
    <t>数量</t>
  </si>
  <si>
    <t>参考单价</t>
  </si>
  <si>
    <t>参考总价</t>
  </si>
  <si>
    <t>参数、性能</t>
  </si>
  <si>
    <t>是否需要提供样品</t>
  </si>
  <si>
    <t>骨科常规器械包</t>
  </si>
  <si>
    <t>测深器</t>
  </si>
  <si>
    <t>50mm</t>
  </si>
  <si>
    <t>1.材质：进口不锈钢
2.规格：50mm螺孔
3.探针的外表面应光滑、平整，不得有锋棱、毛刺、裂纹。
4.探针应经热处理，其头部硬度为: 30HRC～36HRC
5.探针的耐腐蚀性能应达到YY/T 0149中的规定：外表面b级：有腐蚀痕迹，经擦拭即可除去。</t>
  </si>
  <si>
    <t>90mm</t>
  </si>
  <si>
    <t>1.材质：进口不锈钢
2.规格：90mm螺孔
3.探针的外表面应光滑、平整，不得有锋棱、毛刺、裂纹。。
4.探针应经热处理，其头部硬度为: 30HRC～36HRC
5.探针的耐腐蚀性能应达到YY/T 0149中的规定：外表面b级：有腐蚀痕迹，经擦拭即可除去。</t>
  </si>
  <si>
    <t>自动中心化持骨钳</t>
  </si>
  <si>
    <t>大</t>
  </si>
  <si>
    <t>1.材质：进口不锈钢
2.规格：26.0cm 弯形 带锁 头宽11.0mm
3.持骨钳的表面应光滑，无锋棱、毛刺、裂纹。柄部滚花应清晰、完整，无缺齿和烂齿。
4.持骨钳应经热处理，其硬度为: 47HRC～53HRC。
5.持骨钳的耐腐蚀性能应达到YY/T 0149中的规定：外表面b级：有腐蚀痕迹，经擦拭即可除去。</t>
  </si>
  <si>
    <t>小</t>
  </si>
  <si>
    <t>1.材质：进口不锈钢
2.规格：19.0cm 弯形 带锁 头宽7mm
3.持骨钳的表面应光滑，无锋棱、毛刺、裂纹。柄部滚花应清晰、完整，无缺齿和烂齿。
4.持骨钳应经热处理，其硬度为: 47HRC～53HRC。
5.持骨钳的耐腐蚀性能应达到YY/T 0149中的规定：外表面b级：有腐蚀痕迹，经擦拭即可除去。</t>
  </si>
  <si>
    <t>带尖复位钳</t>
  </si>
  <si>
    <t>大  全长230mm</t>
  </si>
  <si>
    <t>1.材质：进口不锈钢
2.规格：23.0cm 弯形 大头 锁牙 指圈
3.骨科复位钳的表面应光滑，无锋棱、毛刺、裂纹。
4.骨科复位钳应经热处理，其硬度为: 42HRC～51HRC。
5.骨科复位钳的耐腐蚀性能应达到YY/T 0149中的规定：外表面b级：有腐蚀痕迹，经擦拭即可除去。</t>
  </si>
  <si>
    <t>牵开拉钩</t>
  </si>
  <si>
    <t>（直大）</t>
  </si>
  <si>
    <t>1.材质：进口不锈钢
2.规格：16.5cm  100x30mm 尖头
3.骨撬的外表面应光滑、平整，不得有锋棱、毛刺、裂纹。
4.骨撬应经热处理，其头部硬度为: 40HRC～48HRC
5.骨撬的耐腐蚀性能应达到YY/T 0149中的规定：外表面b级：有腐蚀痕迹，经擦拭即可除去。</t>
  </si>
  <si>
    <t>（直小）</t>
  </si>
  <si>
    <t>1.材质：进口不锈钢
2.规格：16.5cm  75x30mm 尖头
3.骨撬的外表面应光滑、平整，不得有锋棱、毛刺、裂纹。
4.骨撬应经热处理，其头部硬度为: 40HRC～48HRC
5.骨撬的耐腐蚀性能应达到YY/T 0149中的规定：外表面b级：有腐蚀痕迹，经擦拭即可除去。</t>
  </si>
  <si>
    <t xml:space="preserve">尖嘴钳 </t>
  </si>
  <si>
    <t xml:space="preserve"> (220直头）</t>
  </si>
  <si>
    <t>1.材质：进口不锈钢
2.规格：22.0cm 结扎型 尖头
3.钢丝钳的外表面应光滑、平整，不得有锋棱、毛刺、裂纹。
4.钢丝钳应经热处理，其头部硬度为: 54HRC～58HRC。
5.钢丝钳的耐腐蚀性能应达到YY/T 0149中的规定：外表面b级：有腐蚀痕迹，经擦拭即可除去。</t>
  </si>
  <si>
    <t xml:space="preserve">钢丝钳  </t>
  </si>
  <si>
    <t>1.材质：进口不锈钢
2.规格：20.0cm 剪断型
3.钢丝钳的外表面应光滑、平整，不得有锋棱、毛刺、裂纹。
4.钢丝钳应经热处理，其头部硬度为: 54HRC～58HRC。
5.钢丝钳的耐腐蚀性能应达到YY/T 0149中的规定：外表面b级：有腐蚀痕迹，经擦拭即可除去。</t>
  </si>
  <si>
    <t>骨剥</t>
  </si>
  <si>
    <t>（12mm）</t>
  </si>
  <si>
    <t>1.材质：进口不锈钢
2.规格：22.0cm  弯圆刃 刃宽10mm 中式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</si>
  <si>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（15mm）</t>
  </si>
  <si>
    <t>1.材质：进口不锈钢
2.规格：22.0cm  弯圆刃 刃宽15mm 中式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</si>
  <si>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（20mm）</t>
  </si>
  <si>
    <t>1.材质：进口不锈钢
2.规格：22.0cm 弯圆刃 刃宽20mm 中式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</si>
  <si>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一字起子</t>
  </si>
  <si>
    <t>大号</t>
  </si>
  <si>
    <t>1.材质：进口不锈钢
2.规格：一字形 对径0.9 宽8
3.骨科用螺丝刀的表面应光滑，无锋棱、毛刺、裂纹。
4.骨科用螺丝刀应经热处理，其硬度为: 42HRC～51HRC。
5.骨科用螺丝刀的耐腐蚀性能应达到YY/T 0149中的规定：外表面b级：有腐蚀痕迹，经擦拭即可除去。</t>
  </si>
  <si>
    <t>1.材质：进口不锈钢
2.规格：一字形 对径0.9 宽6
3.骨科用螺丝刀的表面应光滑，无锋棱、毛刺、裂纹。
4.骨科用螺丝刀应经热处理，其硬度为: 42HRC～51HRC。
5.骨科用螺丝刀的耐腐蚀性能应达到YY/T 0149中的规定：外表面b级：有腐蚀痕迹，经擦拭即可除去。</t>
  </si>
  <si>
    <t>螺丝起子（内六角）sw3.5</t>
  </si>
  <si>
    <t>SW3.5</t>
  </si>
  <si>
    <t>1.材质：进口不锈钢
2.规格：六角形 对径3.5带保护
3.骨科用螺丝刀的表面应光滑，无锋棱、毛刺、裂纹。
4.骨科用螺丝刀应经热处理，其硬度为: 42HRC～51HRC。
5.骨科用螺丝刀的耐腐蚀性能应达到YY/T 0149中的规定：外表面b级：有腐蚀痕迹，经擦拭即可除去。</t>
  </si>
  <si>
    <t>螺丝起子（内六角）sw2.5</t>
  </si>
  <si>
    <t>SW2.5</t>
  </si>
  <si>
    <t>1.材质：进口不锈钢
2.规格：六角形 对径2.5带保护
3.骨科用螺丝刀的表面应光滑，无锋棱、毛刺、裂纹。
4.骨科用螺丝刀应经热处理，其硬度为: 42HRC～51HRC。
5.骨科用螺丝刀的耐腐蚀性能应达到YY/T 0149中的规定：外表面b级：有腐蚀痕迹，经擦拭即可除去。</t>
  </si>
  <si>
    <t>骨科常规基础器械</t>
  </si>
  <si>
    <t>钢丝剪（双关节，圆头）</t>
  </si>
  <si>
    <t>24cm</t>
  </si>
  <si>
    <t>1.材质：进口不锈钢
★2.规格：24.0cm 侧切 ≤φ3.5mm钢针 TC钨碳钢
3.钢丝剪的外表面应光滑、平整，不得有锋棱、毛刺、裂纹。
4.钢丝剪应经热处理，其头部硬度为: 64HRC～68HRC。
5.钢丝剪的耐腐蚀性能应达到YY/T 0149中的规定：外表面b级：有腐蚀痕迹，经擦拭即可除去。</t>
  </si>
  <si>
    <t>是</t>
  </si>
  <si>
    <t>钢丝剪（双关节，角弯圆头）</t>
  </si>
  <si>
    <t>18cm</t>
  </si>
  <si>
    <t>1.材质：进口不锈钢
★2.规格：18.0cm 侧切 ≤φ2.0mm钢针 TC钨碳钢
3.钢丝剪的外表面应光滑、平整，不得有锋棱、毛刺、裂纹。
4.钢丝剪应经热处理，其头部硬度为: 64HRC～68HRC。
5.钢丝剪的耐腐蚀性能应达到YY/T 0149中的规定：外表面b级：有腐蚀痕迹，经擦拭即可除去。</t>
  </si>
  <si>
    <t>钢针剪普通型（拆卸式）</t>
  </si>
  <si>
    <t>长48cm,剪切直径0.6cm</t>
  </si>
  <si>
    <t>1.材质：进口不锈钢
2.规格：48.0cm 侧切 双关节 剪断克氏针直径≤6.0mm 可拆卸柄 TC钨碳钢
3.钢丝剪的外表面应光滑、平整，不得有锋棱、毛刺、裂纹。
4.钢丝剪应经热处理，其头部硬度为: 64HRC～68HRC。
5.钢丝剪的耐腐蚀性能应达到YY/T 0149中的规定：外表面b级：有腐蚀痕迹，经擦拭即可除去。</t>
  </si>
  <si>
    <t>胸科器械包</t>
  </si>
  <si>
    <t>支气管钳</t>
  </si>
  <si>
    <t>22cm直角</t>
  </si>
  <si>
    <t>1.材质：进口不锈钢
2.规格：22.0cm  90° 角弯头 半齿 竖槽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</si>
  <si>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三角肺叶钳</t>
  </si>
  <si>
    <t>20cm直有齿 头宽18</t>
  </si>
  <si>
    <t>1.材质：进口不锈钢
2.规格：20.0cm 胸腔 直三角 头宽18mm
3.组织钳应对称，外表应无锋棱、毛刺、裂纹，鳃角的锐变应倒钝。
4.组织钳应经热处理，其头部硬度为:20Cr13材料硬度40HRC～48HRC，二片硬度相差≤4HRC。
5.组织钳的耐腐蚀性能应达到YY/T 0149中的规定：外表面b级：有腐蚀痕迹，经擦拭即可除去。</t>
  </si>
  <si>
    <t>胸骨牵开器</t>
  </si>
  <si>
    <t xml:space="preserve"> 叶深45mm 叶宽65mm 行程 200mm</t>
  </si>
  <si>
    <t>1.材质：进口不锈钢
2.规格： 叶深45mm 叶宽65mm 行程 200mm
3.胸骨牵开器的表面应光滑，无锋棱、毛刺、裂纹。
4.胸骨牵开器应经热处理，其硬度为: 42HRC～48HRC。
5.胸骨牵开器的耐腐蚀性能应达到YY/T 0149中的规定：外表面b级：有腐蚀痕迹，经擦拭即可除去。</t>
  </si>
  <si>
    <t>血管钳</t>
  </si>
  <si>
    <t>22.5cm 单弯 弯高22mm</t>
  </si>
  <si>
    <t>1.材质：进口不锈钢
2.规格：22.5cm 单弯 弯高22mm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</si>
  <si>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23.0cm 单弯 弯高28mm</t>
  </si>
  <si>
    <t>1.材质：进口不锈钢
2.规格：23.0cm 单弯 弯高28mm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</si>
  <si>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24cm 单弯H32</t>
  </si>
  <si>
    <t>1.材质：进口不锈钢
2.规格：24.0cm 单弯 弯高32mm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</si>
  <si>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无损伤主动脉钳</t>
  </si>
  <si>
    <t>22cm圆弯75×11 1×2齿</t>
  </si>
  <si>
    <t>1.材质：进口不锈钢
2.规格：22cm圆弯75×11 1×2齿
3.显微钳外表应无锋棱、毛刺、裂纹，唇头齿、柄花应清晰、完整，不应有缺损现象
4.显微钳头部经热处理后，其硬度应符合：30Cr13、32Cr13Mo为375HV0.2～480HV0.2；TC4应不低于355 HV0.2；两片硬度之差应不大于40HV0.2。
5.显微钳的耐腐蚀性能应达到YY/T 0149中的规定：外表面b级：有腐蚀痕迹，经擦拭即可除去。</t>
  </si>
  <si>
    <t>无损伤止血钳</t>
  </si>
  <si>
    <t>22cm直 双齿</t>
  </si>
  <si>
    <t>1.材质：进口不锈钢
2.规格：22cm直 双齿
3.显微钳外表应无锋棱、毛刺、裂纹，唇头齿、柄花应清晰、完整，不应有缺损现象
4.显微钳头部经热处理后，其硬度应符合：30Cr13、32Cr13Mo为375HV0.2～480HV0.2；TC4应不低于355 HV0.2；两片硬度之差应不大于40HV0.2。
5.显微钳的耐腐蚀性能应达到YY/T 0149中的规定：外表面b级：有腐蚀痕迹，经擦拭即可除去。</t>
  </si>
  <si>
    <t>20cm直 单齿 弯柄</t>
  </si>
  <si>
    <t>1.材质：进口不锈钢
2.规格：20cm直 单齿 弯柄
3.显微钳外表应无锋棱、毛刺、裂纹，唇头齿、柄花应清晰、完整，不应有缺损现象
4.显微钳头部经热处理后，其硬度应符合：30Cr13、32Cr13Mo为375HV0.2～480HV0.2；TC4应不低于355 HV0.2；两片硬度之差应不大于40HV0.2。
5.显微钳的耐腐蚀性能应达到YY/T 0149中的规定：外表面b级：有腐蚀痕迹，经擦拭即可除去。</t>
  </si>
  <si>
    <t>无损伤肺动脉钳</t>
  </si>
  <si>
    <t>22cm圆弯62×10 1×2齿</t>
  </si>
  <si>
    <t>1.材质：进口不锈钢
2.规格：22cm圆弯62×10 1×2齿
3.显微钳外表应无锋棱、毛刺、裂纹，唇头齿、柄花应清晰、完整，不应有缺损现象
4.显微钳头部经热处理后，其硬度应符合：30Cr13、32Cr13Mo为375HV0.2～480HV0.2；TC4应不低于355 HV0.2；两片硬度之差应不大于40HV0.2。
5.显微钳的耐腐蚀性能应达到YY/T 0149中的规定：外表面b级：有腐蚀痕迹，经擦拭即可除去。</t>
  </si>
  <si>
    <t>22cm角弯90°×20 1×2齿</t>
  </si>
  <si>
    <t>1.材质：进口不锈钢
2.规格：22cm角弯90°×20 1×2齿
3.显微钳外表应无锋棱、毛刺、裂纹，唇头齿、柄花应清晰、完整，不应有缺损现象
4.显微钳头部经热处理后，其硬度应符合：30Cr13、32Cr13Mo为375HV0.2～480HV0.2；TC4应不低于355 HV0.2；两片硬度之差应不大于40HV0.2。
5.显微钳的耐腐蚀性能应达到YY/T 0149中的规定：外表面b级：有腐蚀痕迹，经擦拭即可除去。</t>
  </si>
  <si>
    <t>持针钳</t>
  </si>
  <si>
    <t>23cm细针(心脏)</t>
  </si>
  <si>
    <t>1.材质：进口不锈钢
★2.规格：23.0cm  无损伤针 直型 TC钨碳钢
3.持针钳应对称，表面清洁，不应有锋棱、毛刺、裂纹、砂眼。
4.持针钳应经热处理，其头部硬度为: 头部≥48HRC,杆部≥40HRC,二片相差≤4HRC。
5.持针钳的耐腐蚀性能应达到YY/T 0149中的规定：外表面b级：有腐蚀痕迹，经擦拭即可除去。</t>
  </si>
  <si>
    <t>组织剪</t>
  </si>
  <si>
    <t>25cm弯窄头WD 精细</t>
  </si>
  <si>
    <t>1.材质：进口不锈钢
2.规格：25.0cm 弯头 窄
3.精细剪外表应无锋棱、毛刺、砂眼、裂纹，闭合后二片头端应彼此遮盖且无过头现象。
4.精细剪应经热处理，其头部硬度为: 40Cr13材质：42HRC～46HRC，二片之差＜4HRC。
5.精细剪的耐腐蚀性能应达到YY/T 0149中的规定：外表面b级：有腐蚀痕迹，经擦拭即可除去。</t>
  </si>
  <si>
    <t>肩胛骨拉钩</t>
  </si>
  <si>
    <t>16.0cm  单头 头部75x50mm</t>
  </si>
  <si>
    <t>1.材质：进口不锈钢
2.规格：16.0cm  单头 头部75x50mm
3.手术拉钩的外表应无锋棱、毛刺、砂眼、裂纹等缺陷。
4.手术拉钩应经热处理，其工作部位硬度为: 38HRC～48HRC。
5.手术拉钩的耐腐蚀性能应达到YY/T 0149中的规定：外表面b级：有腐蚀痕迹，经擦拭即可除去。</t>
  </si>
  <si>
    <t>20cm直有齿 头宽27</t>
  </si>
  <si>
    <t>1.材质：进口不锈钢
2.规格：20.0cm 胸腔 直三角 头宽27mm
3.组织钳应对称，外表应无锋棱、毛刺、裂纹，鳃角的锐变应倒钝。
4.组织钳应经热处理，其头部硬度为:20Cr13材料硬度40HRC～48HRC，二片硬度相差≤4HRC。
5.组织钳的耐腐蚀性能应达到YY/T 0149中的规定：外表面b级：有腐蚀痕迹，经擦拭即可除去。</t>
  </si>
  <si>
    <t>胸腔镊</t>
  </si>
  <si>
    <t>20cm直无钩 有定位</t>
  </si>
  <si>
    <t>1.材质：进口不锈钢
2.规格：20.0cm  直头有齿
3.医用镊的外表面应光滑,不应有锋棱、毛刺、裂纹、砂眼、麻点；柄花应清晰完整，不应有缺花和烂花。
4.医用镊应经热处理，其硬度：20Cr13为380～480HV0.5；12Cr13为330～410HV0.5；TC4为≥300HV0.5；二片硬度值相差≤40HV0.5。
5.医用镊的耐腐蚀性能应达到YY/T 0149中的规定：外表面b级：有腐蚀痕迹，经擦拭即可除去。</t>
  </si>
  <si>
    <t>胸腔组织钳</t>
  </si>
  <si>
    <t>24cm海更式 圆弯 弯柄</t>
  </si>
  <si>
    <t>1.材质：进口不锈钢
2.规格：24.0cm  弯无钩
3.止血钳的外表应无锋棱、毛刺、裂纹、鳃角的锐边应倒钝；锁止牙应完整、无锋棱。
4.止血钳应经热处理，其头部硬度为: 40HRC～48HRC。
5.止血钳的耐腐蚀性能应达到YY/T 0149中的规定：外表面b级：有腐蚀痕迹，经擦拭即可除去。</t>
  </si>
  <si>
    <t>26.5cm下腔静脉 双弯</t>
  </si>
  <si>
    <t>1.材质：进口不锈钢
2.规格：26.5cm  网纹 双角弯 弯无钩
3.止血钳的外表应无锋棱、毛刺、裂纹、鳃角的锐边应倒钝；锁止牙应完整、无锋棱。
4.止血钳应经热处理，其头部硬度为: 40HRC～48HRC。
5.止血钳的耐腐蚀性能应达到YY/T 0149中的规定：外表面b级：有腐蚀痕迹，经擦拭即可除去。</t>
  </si>
  <si>
    <t>医用镊</t>
  </si>
  <si>
    <t>25cm横齿（敷料）</t>
  </si>
  <si>
    <t>1.材质：进口不锈钢
2.规格：25.0cm 直头有齿 Cr
3.医用镊的外表面应光滑,不应有锋棱、毛刺、裂纹、砂眼、麻点；柄花应清晰完整，不应有缺花和烂花。
4.医用镊应经热处理，其硬度：20Cr13为380～480HV0.5；12Cr13为330～410HV0.5；TC4为≥300HV0.5；二片硬度值相差≤40HV0.5。
5.医用镊的耐腐蚀性能应达到YY/T 0149中的规定：外表面b级：有腐蚀痕迹，经擦拭即可除去。</t>
  </si>
  <si>
    <t>12.5cm横齿（敷料）</t>
  </si>
  <si>
    <t>1.材质：进口不锈钢
2.规格：12.5cm 直头有齿 Cr
3.医用镊的外表面应光滑,不应有锋棱、毛刺、裂纹、砂眼、麻点；柄花应清晰完整，不应有缺花和烂花。
4.医用镊应经热处理，其硬度：20Cr13为380～480HV0.5；12Cr13为330～410HV0.5；TC4为≥300HV0.5；二片硬度值相差≤40HV0.5。
5.医用镊的耐腐蚀性能应达到YY/T 0149中的规定：外表面b级：有腐蚀痕迹，经擦拭即可除去。</t>
  </si>
  <si>
    <t>肋骨合拢器</t>
  </si>
  <si>
    <t>16.0cm 齿条式 双爪 钝 大弧度</t>
  </si>
  <si>
    <t>1.材质：进口不锈钢
2.规格：16.0cm 齿条式 双爪 钝 大弧度
3.合拢器的外形轮廓应清晰，外表面不得有锋棱、毛刺、裂纹。
4.肋骨合拢器应经热处理，其硬度为: 40HRC～48HRC。
5.肋骨合拢器的耐腐蚀性能应达到YY/T 0149中的规定：外表面b级：有腐蚀痕迹，经擦拭即可除去。</t>
  </si>
  <si>
    <t>肋骨牵开器</t>
  </si>
  <si>
    <t>旋转型 叶深45mm 叶宽65mm 行程 200mm</t>
  </si>
  <si>
    <t>1.材质：进口不锈钢
2.规格： 旋转型 叶深45mm 叶宽65mm 行程 200mm
3.胸骨牵开器的表面应光滑，无锋棱、毛刺、裂纹。
4.胸骨牵开器应经热处理，其硬度为: 42HRC～48HRC。
5.胸骨牵开器的耐腐蚀性能应达到YY/T 0149中的规定：外表面b级：有腐蚀痕迹，经擦拭即可除去。</t>
  </si>
  <si>
    <t>22cm直 粗针0.5 镶片</t>
  </si>
  <si>
    <t>1.材质：进口不锈钢
★2.规格：22.0cm  粗针 直型 TC钨碳钢
3.持针钳应对称，表面清洁，不应有锋棱、毛刺、裂纹、砂眼。
4.持针钳应经热处理，其头部硬度为: 头部≥48HRC,杆部≥40HRC,二片相差≤4HRC。
5.持针钳的耐腐蚀性能应达到YY/T 0149中的规定：外表面b级：有腐蚀痕迹，经擦拭即可除去。</t>
  </si>
  <si>
    <t>分离结扎钳</t>
  </si>
  <si>
    <t>23cm 90°×18全齿</t>
  </si>
  <si>
    <t>1.材质：进口不锈钢
2.规格：23.0cm 角弯头 全齿 90°x18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</si>
  <si>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自动拉钩包</t>
  </si>
  <si>
    <t>腹壁牵开器</t>
  </si>
  <si>
    <t>梗式 三叶 双方梗（两件/套）</t>
  </si>
  <si>
    <t>1.材质：进口不锈钢
2.规格： 框架式 行程250mm 带拉钩
3.框架式牵开器表面应光滑，无锋棱、毛刺、裂纹。
4.框架式牵开器应经热处理，硬度为: 40HRC～48HRC。
5.框架式牵开器的耐腐蚀性能应达到YY/T 0149中的规定：外表面b级：有腐蚀痕迹，经擦拭即可除去。</t>
  </si>
  <si>
    <t>内固定断螺钉取出专用手术器械包（四肢钢板、脊柱内固定通用）。</t>
  </si>
  <si>
    <t>断螺钉（克氏针）夹持钳</t>
  </si>
  <si>
    <t>1型</t>
  </si>
  <si>
    <t>断钉取出器                      1.材质：进口不锈钢
2.规格：至少包含内固定断螺钉取出专用手术器械包所有型号
3.取钉器的表面应光滑，无锋棱、毛刺、裂纹。
4.取钉器应经热处理，其硬度为: 42HRC～51HRC。
5.取钉器的耐腐蚀性能应达到YY/T 0149中的规定：外表面b级：有腐蚀痕迹，经擦拭即可除去。</t>
  </si>
  <si>
    <t>2型</t>
  </si>
  <si>
    <t>骨圆凿（滚花柄）</t>
  </si>
  <si>
    <t>220*80mm</t>
  </si>
  <si>
    <t>断螺钉拔出器</t>
  </si>
  <si>
    <t>φ3.5mm</t>
  </si>
  <si>
    <t>φ4.5mm</t>
  </si>
  <si>
    <t>φ6.5mm</t>
  </si>
  <si>
    <t>螺钉打滑取出器</t>
  </si>
  <si>
    <t>SW1.5mm</t>
  </si>
  <si>
    <t>SW2.5mm</t>
  </si>
  <si>
    <t>SW3.5mm</t>
  </si>
  <si>
    <t>SW4.0mm</t>
  </si>
  <si>
    <t>断钉取出器（内径）</t>
  </si>
  <si>
    <t>φ3.0mm</t>
  </si>
  <si>
    <t>φ4.0mm</t>
  </si>
  <si>
    <t>φ5.0mm</t>
  </si>
  <si>
    <t>φ8.0mm</t>
  </si>
  <si>
    <t>φ10.0mm</t>
  </si>
  <si>
    <t>螺钉反向旋出器</t>
  </si>
  <si>
    <t>φ2.7mm</t>
  </si>
  <si>
    <t>钨钢钻</t>
  </si>
  <si>
    <t>60*φ3.0mm</t>
  </si>
  <si>
    <t>60*φ4.0mm</t>
  </si>
  <si>
    <t>60*φ5.0mm</t>
  </si>
  <si>
    <t>60*φ6.0mm</t>
  </si>
  <si>
    <t>60*φ7.0mm</t>
  </si>
  <si>
    <t>消毒盒</t>
  </si>
  <si>
    <t>肋骨剪刀包</t>
  </si>
  <si>
    <t>骨剪</t>
  </si>
  <si>
    <t>34cm单关节 肋骨无钩</t>
  </si>
  <si>
    <t>1.材质：进口不锈钢
2.规格：34.0cm 无钩
3.肋骨剪的外形应平整、对称、光滑，无锋棱、毛刺、裂纹，柄部可有柄花或无柄花，柄花应清晰、完整。
4.肋骨剪应经热处理，其头部硬度为:32Cr13材料47 HRC～53 HRC,32Cr13Mo材料48 HRC～56 HRC,40Cr13材料50 HRC～58 HRC，左、右二片头部硬度之差应不大于4 HRC。
5.肋骨剪的耐腐蚀性能应达到YY/T 0149中的规定：外表面b级：有腐蚀痕迹，经擦拭即可除去。</t>
  </si>
  <si>
    <t>咬骨钳</t>
  </si>
  <si>
    <t>30cm双关节 直 刃22单角柄(肋骨)</t>
  </si>
  <si>
    <t>1.材质：进口不锈钢
2.规格：30.0cm  双关节 直型 方头 肋骨
3.咬骨钳的外形应平整、对称、光滑，无锋棱、毛刺、裂纹。柄部可有柄花或无柄花，柄花应清晰、完整。
4.咬骨钳应经热处理，其头部硬度为:20Cr13材料40HRC～48HRC,32Cr13材料47HRC～53HRC, 32Cr13Mo材料48HRC～56HRC,40Cr13材料50HRC～58HRC。
5.咬骨钳的耐腐蚀性能应达到YY/T 0149中的规定：外表面b级：有腐蚀痕迹，经擦拭即可除去。</t>
  </si>
  <si>
    <t>肋骨骨膜剥离器</t>
  </si>
  <si>
    <t>17cm左式</t>
  </si>
  <si>
    <t>1.材质：进口不锈钢
2.规格：17.0cm  肋骨 左剥 弯圆刃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</si>
  <si>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17cm右式</t>
  </si>
  <si>
    <t>1.材质：进口不锈钢
2.规格：17.0cm  肋骨 右剥 弯圆刃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</si>
  <si>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25cm平/圆</t>
  </si>
  <si>
    <t>1.材质：进口不锈钢
2.规格：25cm平/圆
3.剥离器的外形应光滑，无锋棱、毛刺、裂纹；柄部柄花应清晰、完整，无缺花、烂花。
4.骨膜剥离器应经热处理，其头部硬度为: 47HRC～53HRC
5.骨膜剥离器的耐腐蚀性能应达到YY/T 0149中的规定：外表面b级：有腐蚀痕迹，经擦拭即可除去。</t>
  </si>
  <si>
    <t>22cm单关节 肋骨</t>
  </si>
  <si>
    <t>1.材质：进口不锈钢
2.规格：22.0cm 普通
3.肋骨剪的外形应平整、对称、光滑，无锋棱、毛刺、裂纹，柄部可有柄花或无柄花，柄花应清晰、完整。
4.肋骨剪应经热处理，其头部硬度为:32Cr13材料47 HRC～53 HRC,32Cr13Mo材料48 HRC～56 HRC,40Cr13材料50 HRC～58 HRC，左、右二片头部硬度之差应不大于4 HRC。
5.肋骨剪的耐腐蚀性能应达到YY/T 0149中的规定：外表面b级：有腐蚀痕迹，经擦拭即可除去。</t>
  </si>
  <si>
    <t>23.0cm STILLE-RUSKIN 双关节 直型 7mm</t>
  </si>
  <si>
    <t>1.材质：进口不锈钢
2.规格：23.0cm  双关节 直型 7mm
3.咬骨钳的外形应平整、对称、光滑，无锋棱、毛刺、裂纹。柄部可有柄花或无柄花，柄花应清晰、完整。
4.咬骨钳应经热处理，其头部硬度为:20Cr13材料40HRC～48HRC,32Cr13材料47HRC～53HRC, 32Cr13Mo材料48HRC～56HRC,40Cr13材料50HRC～58HRC。
5.咬骨钳的耐腐蚀性能应达到YY/T 0149中的规定：外表面b级：有腐蚀痕迹，经擦拭即可除去。</t>
  </si>
  <si>
    <t>骨锉</t>
  </si>
  <si>
    <t>1.材质：进口不锈钢
2.规格：23.0cm  双关节 直型 7mm
3.骨锉除槽齿外应光滑，无锋棱、毛刺、裂纹，焊接部位无明显砂眼及堆积物。
4.骨锉应经热处理，其头部硬度为: 50HRC～58HRC。
5.骨锉的耐腐蚀性能应达到YY/T 0149中的规定：外表面b级：有腐蚀痕迹，经擦拭即可除去。</t>
  </si>
  <si>
    <t>肾包</t>
  </si>
  <si>
    <t>20cm直无钩</t>
  </si>
  <si>
    <t>持针钳（专科持针器）</t>
  </si>
  <si>
    <t>23cm左双弯 粗针0.5 镶片</t>
  </si>
  <si>
    <t>1.材质：进口不锈钢
★2.规格：23.0cm 粗针 左角型 TC钨碳钢
3.持针钳应对称，表面清洁，不应有锋棱、毛刺、裂纹、砂眼。
4.持针钳应经热处理，其头部硬度为: 头部≥48HRC,杆部≥40HRC,二片相差≤4HRC。
5.持针钳的耐腐蚀性能应达到YY/T 0149中的规定：外表面b级：有腐蚀痕迹，经擦拭即可除去。</t>
  </si>
  <si>
    <t>组织拉钩</t>
  </si>
  <si>
    <t>20cm单头圆弯8(肾窦)</t>
  </si>
  <si>
    <t>1.材质：进口不锈钢
2.规格：20.0cm  单头 头宽8mm
3.手术拉钩的外表应无锋棱、毛刺、砂眼、裂纹等缺陷。
4.手术拉钩应经热处理，其工作部位硬度为: 38HRC～48HRC。
5.手术拉钩的耐腐蚀性能应达到YY/T 0149中的规定：外表面b级：有腐蚀痕迹，经擦拭即可除去。</t>
  </si>
  <si>
    <t>20cm单头圆弯12(肾窦)</t>
  </si>
  <si>
    <t>1.材质：进口不锈钢
2.规格：20.0cm  单头 头宽12mm
3.手术拉钩的外表应无锋棱、毛刺、砂眼、裂纹等缺陷。
4.手术拉钩应经热处理，其工作部位硬度为: 38HRC～48HRC。
5.手术拉钩的耐腐蚀性能应达到YY/T 0149中的规定：外表面b级：有腐蚀痕迹，经擦拭即可除去。</t>
  </si>
  <si>
    <t>20cm单头圆弯16(肾窦)</t>
  </si>
  <si>
    <t>1.材质：进口不锈钢
2.规格：20.0cm  单头 头宽16mm
3.手术拉钩的外表应无锋棱、毛刺、砂眼、裂纹等缺陷。
4.手术拉钩应经热处理，其工作部位硬度为: 38HRC～48HRC。
5.手术拉钩的耐腐蚀性能应达到YY/T 0149中的规定：外表面b级：有腐蚀痕迹，经擦拭即可除去。</t>
  </si>
  <si>
    <t>肾蒂钳</t>
  </si>
  <si>
    <t>25.0cm 圆弯无钩 R37x29</t>
  </si>
  <si>
    <t>1.材质：进口不锈钢
2.规格：25.0cm 圆弯无钩 R37x29 中式
3.止血钳的外表应无锋棱、毛刺、裂纹、鳃角的锐边应倒钝；锁止牙应完整、无锋棱。
4.止血钳应经热处理，其头部硬度为: 40HRC～48HRC。
5.止血钳的耐腐蚀性能应达到YY/T 0149中的规定：外表面b级：有腐蚀痕迹，经擦拭即可除去。</t>
  </si>
  <si>
    <t>25.0cm 圆弯无钩 R30x32 中式</t>
  </si>
  <si>
    <t>1.材质：进口不锈钢
2.规格：25.0cm 圆弯无钩 R30x32 中式
3.止血钳的外表应无锋棱、毛刺、裂纹、鳃角的锐边应倒钝；锁止牙应完整、无锋棱。
4.止血钳应经热处理，其头部硬度为: 40HRC～48HRC。
5.止血钳的耐腐蚀性能应达到YY/T 0149中的规定：外表面b级：有腐蚀痕迹，经擦拭即可除去。</t>
  </si>
  <si>
    <t>膀胱颈钳</t>
  </si>
  <si>
    <t>25cm凹凸齿 弯H50</t>
  </si>
  <si>
    <t>1.材质：进口不锈钢
2.规格：25cm凹凸齿 弯H50
3.组织钳应对称，外表应无锋棱、毛刺、裂纹，鳃角的锐变应倒钝。
4.组织钳应经热处理，其头部硬度为:20Cr13材料硬度40HRC～48HRC，二片硬度相差≤4HRC。
5.组织钳的耐腐蚀性能应达到YY/T 0149中的规定：外表面b级：有腐蚀痕迹，经擦拭即可除去。</t>
  </si>
  <si>
    <t>取石钳</t>
  </si>
  <si>
    <t>24.0cm 弯头</t>
  </si>
  <si>
    <t>1.材质：进口不锈钢
2.规格：24.0cm  弯头
3.取石钳外表不应有锋棱、毛刺、裂纹。
4.取石钳应经热处理，其头部硬度为: 40HRC～48HRC
5.取石钳的耐腐蚀性能应达到YY/T 0149中的规定：外表面b级：有腐蚀痕迹，经擦拭即可除去。</t>
  </si>
  <si>
    <t>22.5cm  大弯 弯头</t>
  </si>
  <si>
    <t>1.材质：进口不锈钢
2.规格：22.5cm  大弯 弯头
3.取石钳外表不应有锋棱、毛刺、裂纹。
4.取石钳应经热处理，其头部硬度为: 40HRC～48HRC
5.取石钳的耐腐蚀性能应达到YY/T 0149中的规定：外表面b级：有腐蚀痕迹，经擦拭即可除去。</t>
  </si>
  <si>
    <t>旋转型 叶深40mm 叶宽40mm 行程 165mm</t>
  </si>
  <si>
    <t>1.材质：进口不锈钢
2.规格：旋转型 叶深40mm 叶宽40mm 行程 165mm
3.胸骨牵开器的表面应光滑，无锋棱、毛刺、裂纹。
4.胸骨牵开器应经热处理，其硬度为: 42HRC～48HRC。
5.胸骨牵开器的耐腐蚀性能应达到YY/T 0149中的规定：外表面b级：有腐蚀痕迹，经擦拭即可除去。</t>
  </si>
  <si>
    <t>18cm 90°×18全齿</t>
  </si>
  <si>
    <t>1.材质：进口不锈钢
2.规格：18.0cm 角弯头 全齿 90°x18
3.分离结扎钳的外表应无锋棱、毛刺、裂纹、鳃角的锐边应倒钝。
4.分离结扎钳应经热处理，其头部硬度为: 40HRC～48HRC
5.分离结扎钳的耐腐蚀性能应达到YY/T 0149中的规定：外表面b级：有腐蚀痕迹，经擦拭即可除去；鳃轴c级：有腐蚀，经擦拭不能除去。</t>
  </si>
  <si>
    <t>深部拉钩</t>
  </si>
  <si>
    <t>36.0cm  单头 宽25mm</t>
  </si>
  <si>
    <t>1.材质：进口不锈钢
2.规格：36.0cm  单头 宽25mm
3.手术拉钩的外表应无锋棱、毛刺、砂眼、裂纹等缺陷。
4.手术拉钩应经热处理，其工作部位硬度为: 38HRC～48HRC。
5.手术拉钩的耐腐蚀性能应达到YY/T 0149中的规定：外表面b级：有腐蚀痕迹，经擦拭即可除去。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</si>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</sst>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;[Red]#,##0.00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楷体"/>
      <charset val="134"/>
    </font>
    <font>
      <sz val="16"/>
      <color theme="1"/>
      <name val="楷体"/>
      <charset val="134"/>
    </font>
    <font>
      <b/>
      <sz val="16"/>
      <name val="楷体"/>
      <charset val="134"/>
    </font>
    <font>
      <b/>
      <sz val="16"/>
      <color theme="1"/>
      <name val="楷体"/>
      <charset val="134"/>
    </font>
    <font>
      <sz val="11"/>
      <name val="宋体"/>
      <charset val="134"/>
      <scheme val="minor"/>
    </font>
    <font>
      <b/>
      <sz val="14"/>
      <color theme="1"/>
      <name val="楷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4"/>
      <name val="楷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6" fillId="14" borderId="0">
      <alignment vertical="center"/>
    </xf>
    <xf numFmtId="0" fontId="19" fillId="12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6" fillId="13" borderId="0">
      <alignment vertical="center"/>
    </xf>
    <xf numFmtId="0" fontId="15" fillId="4" borderId="0">
      <alignment vertical="center"/>
    </xf>
    <xf numFmtId="43" fontId="0" fillId="0" borderId="0">
      <alignment vertical="center"/>
    </xf>
    <xf numFmtId="0" fontId="12" fillId="19" borderId="0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25" fillId="0" borderId="0">
      <alignment vertical="center"/>
    </xf>
    <xf numFmtId="0" fontId="0" fillId="7" borderId="7">
      <alignment vertical="center"/>
    </xf>
    <xf numFmtId="0" fontId="12" fillId="11" borderId="0">
      <alignment vertical="center"/>
    </xf>
    <xf numFmtId="0" fontId="1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0" fontId="23" fillId="0" borderId="6">
      <alignment vertical="center"/>
    </xf>
    <xf numFmtId="0" fontId="13" fillId="0" borderId="6">
      <alignment vertical="center"/>
    </xf>
    <xf numFmtId="0" fontId="12" fillId="24" borderId="0">
      <alignment vertical="center"/>
    </xf>
    <xf numFmtId="0" fontId="18" fillId="0" borderId="9">
      <alignment vertical="center"/>
    </xf>
    <xf numFmtId="0" fontId="12" fillId="2" borderId="0">
      <alignment vertical="center"/>
    </xf>
    <xf numFmtId="0" fontId="22" fillId="18" borderId="12">
      <alignment vertical="center"/>
    </xf>
    <xf numFmtId="0" fontId="24" fillId="18" borderId="10">
      <alignment vertical="center"/>
    </xf>
    <xf numFmtId="0" fontId="21" fillId="17" borderId="11">
      <alignment vertical="center"/>
    </xf>
    <xf numFmtId="0" fontId="16" fillId="26" borderId="0">
      <alignment vertical="center"/>
    </xf>
    <xf numFmtId="0" fontId="12" fillId="3" borderId="0">
      <alignment vertical="center"/>
    </xf>
    <xf numFmtId="0" fontId="11" fillId="0" borderId="5">
      <alignment vertical="center"/>
    </xf>
    <xf numFmtId="0" fontId="17" fillId="0" borderId="8">
      <alignment vertical="center"/>
    </xf>
    <xf numFmtId="0" fontId="20" fillId="16" borderId="0">
      <alignment vertical="center"/>
    </xf>
    <xf numFmtId="0" fontId="27" fillId="23" borderId="0">
      <alignment vertical="center"/>
    </xf>
    <xf numFmtId="0" fontId="16" fillId="6" borderId="0">
      <alignment vertical="center"/>
    </xf>
    <xf numFmtId="0" fontId="12" fillId="22" borderId="0">
      <alignment vertical="center"/>
    </xf>
    <xf numFmtId="0" fontId="16" fillId="27" borderId="0">
      <alignment vertical="center"/>
    </xf>
    <xf numFmtId="0" fontId="16" fillId="10" borderId="0">
      <alignment vertical="center"/>
    </xf>
    <xf numFmtId="0" fontId="16" fillId="21" borderId="0">
      <alignment vertical="center"/>
    </xf>
    <xf numFmtId="0" fontId="16" fillId="28" borderId="0">
      <alignment vertical="center"/>
    </xf>
    <xf numFmtId="0" fontId="12" fillId="29" borderId="0">
      <alignment vertical="center"/>
    </xf>
    <xf numFmtId="0" fontId="12" fillId="5" borderId="0">
      <alignment vertical="center"/>
    </xf>
    <xf numFmtId="0" fontId="16" fillId="15" borderId="0">
      <alignment vertical="center"/>
    </xf>
    <xf numFmtId="0" fontId="16" fillId="20" borderId="0">
      <alignment vertical="center"/>
    </xf>
    <xf numFmtId="0" fontId="12" fillId="8" borderId="0">
      <alignment vertical="center"/>
    </xf>
    <xf numFmtId="0" fontId="16" fillId="9" borderId="0">
      <alignment vertical="center"/>
    </xf>
    <xf numFmtId="0" fontId="12" fillId="30" borderId="0">
      <alignment vertical="center"/>
    </xf>
    <xf numFmtId="0" fontId="12" fillId="25" borderId="0">
      <alignment vertical="center"/>
    </xf>
    <xf numFmtId="0" fontId="16" fillId="31" borderId="0">
      <alignment vertical="center"/>
    </xf>
    <xf numFmtId="0" fontId="12" fillId="32" borderId="0">
      <alignment vertical="center"/>
    </xf>
  </cellStyleXfs>
  <cellXfs count="5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workbookViewId="0">
      <selection activeCell="B107" sqref="B107"/>
    </sheetView>
  </sheetViews>
  <sheetFormatPr defaultColWidth="9" defaultRowHeight="13.5"/>
  <cols>
    <col min="2" max="2" width="14.625" style="2" customWidth="1"/>
    <col min="3" max="3" width="20.125" style="3" customWidth="1"/>
    <col min="4" max="4" width="15" style="4" customWidth="1"/>
    <col min="5" max="5" width="9.63333333333333" style="3" customWidth="1"/>
    <col min="6" max="6" width="15.5" style="3" customWidth="1"/>
    <col min="7" max="7" width="13.25" style="3" customWidth="1"/>
    <col min="8" max="8" width="33.6333333333333" style="5" customWidth="1"/>
    <col min="9" max="9" width="15.625" style="3" customWidth="1"/>
  </cols>
  <sheetData>
    <row r="1" ht="6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40.5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121.5" spans="1:9">
      <c r="A3" s="9">
        <v>1</v>
      </c>
      <c r="B3" s="10" t="s">
        <v>10</v>
      </c>
      <c r="C3" s="8" t="s">
        <v>11</v>
      </c>
      <c r="D3" s="8" t="s">
        <v>12</v>
      </c>
      <c r="E3" s="8">
        <v>3</v>
      </c>
      <c r="F3" s="8">
        <v>750</v>
      </c>
      <c r="G3" s="8">
        <f>E3*750</f>
        <v>2250</v>
      </c>
      <c r="H3" s="11" t="s">
        <v>13</v>
      </c>
      <c r="I3" s="31"/>
    </row>
    <row r="4" ht="121.5" spans="1:9">
      <c r="A4" s="9"/>
      <c r="B4" s="10"/>
      <c r="C4" s="8" t="s">
        <v>11</v>
      </c>
      <c r="D4" s="8" t="s">
        <v>14</v>
      </c>
      <c r="E4" s="8">
        <v>3</v>
      </c>
      <c r="F4" s="8">
        <v>750</v>
      </c>
      <c r="G4" s="8">
        <f>E4*750</f>
        <v>2250</v>
      </c>
      <c r="H4" s="11" t="s">
        <v>15</v>
      </c>
      <c r="I4" s="31"/>
    </row>
    <row r="5" ht="148.5" spans="1:9">
      <c r="A5" s="9"/>
      <c r="B5" s="10"/>
      <c r="C5" s="8" t="s">
        <v>16</v>
      </c>
      <c r="D5" s="8" t="s">
        <v>17</v>
      </c>
      <c r="E5" s="8">
        <v>6</v>
      </c>
      <c r="F5" s="8">
        <v>1180</v>
      </c>
      <c r="G5" s="8">
        <f>E5*1180</f>
        <v>7080</v>
      </c>
      <c r="H5" s="11" t="s">
        <v>18</v>
      </c>
      <c r="I5" s="31"/>
    </row>
    <row r="6" ht="135" spans="1:9">
      <c r="A6" s="9"/>
      <c r="B6" s="10"/>
      <c r="C6" s="8" t="s">
        <v>16</v>
      </c>
      <c r="D6" s="8" t="s">
        <v>19</v>
      </c>
      <c r="E6" s="8">
        <v>6</v>
      </c>
      <c r="F6" s="8">
        <v>1180</v>
      </c>
      <c r="G6" s="8">
        <f>E6*1180</f>
        <v>7080</v>
      </c>
      <c r="H6" s="11" t="s">
        <v>20</v>
      </c>
      <c r="I6" s="31"/>
    </row>
    <row r="7" ht="121.5" spans="1:9">
      <c r="A7" s="9"/>
      <c r="B7" s="10"/>
      <c r="C7" s="8" t="s">
        <v>21</v>
      </c>
      <c r="D7" s="8" t="s">
        <v>22</v>
      </c>
      <c r="E7" s="8">
        <v>6</v>
      </c>
      <c r="F7" s="8">
        <v>1700</v>
      </c>
      <c r="G7" s="8">
        <f>E7*1700</f>
        <v>10200</v>
      </c>
      <c r="H7" s="11" t="s">
        <v>23</v>
      </c>
      <c r="I7" s="31"/>
    </row>
    <row r="8" ht="121.5" spans="1:9">
      <c r="A8" s="9"/>
      <c r="B8" s="10"/>
      <c r="C8" s="8" t="s">
        <v>24</v>
      </c>
      <c r="D8" s="8" t="s">
        <v>25</v>
      </c>
      <c r="E8" s="8">
        <v>3</v>
      </c>
      <c r="F8" s="8">
        <v>460</v>
      </c>
      <c r="G8" s="8">
        <f>E8*460</f>
        <v>1380</v>
      </c>
      <c r="H8" s="11" t="s">
        <v>26</v>
      </c>
      <c r="I8" s="31"/>
    </row>
    <row r="9" ht="121.5" spans="1:9">
      <c r="A9" s="9"/>
      <c r="B9" s="10"/>
      <c r="C9" s="8" t="s">
        <v>24</v>
      </c>
      <c r="D9" s="8" t="s">
        <v>27</v>
      </c>
      <c r="E9" s="8">
        <v>3</v>
      </c>
      <c r="F9" s="8">
        <v>460</v>
      </c>
      <c r="G9" s="8">
        <f>E9*460</f>
        <v>1380</v>
      </c>
      <c r="H9" s="11" t="s">
        <v>28</v>
      </c>
      <c r="I9" s="31"/>
    </row>
    <row r="10" ht="121.5" spans="1:9">
      <c r="A10" s="9"/>
      <c r="B10" s="10"/>
      <c r="C10" s="8" t="s">
        <v>29</v>
      </c>
      <c r="D10" s="8" t="s">
        <v>30</v>
      </c>
      <c r="E10" s="8">
        <v>3</v>
      </c>
      <c r="F10" s="8">
        <v>1580</v>
      </c>
      <c r="G10" s="8">
        <f>E10*1580</f>
        <v>4740</v>
      </c>
      <c r="H10" s="11" t="s">
        <v>31</v>
      </c>
      <c r="I10" s="31"/>
    </row>
    <row r="11" ht="121.5" spans="1:9">
      <c r="A11" s="9"/>
      <c r="B11" s="10"/>
      <c r="C11" s="8" t="s">
        <v>32</v>
      </c>
      <c r="D11" s="8">
        <v>200</v>
      </c>
      <c r="E11" s="8">
        <v>3</v>
      </c>
      <c r="F11" s="8">
        <v>1650</v>
      </c>
      <c r="G11" s="8">
        <f>E11*F11</f>
        <v>4950</v>
      </c>
      <c r="H11" s="11" t="s">
        <v>33</v>
      </c>
      <c r="I11" s="31"/>
    </row>
    <row r="12" ht="148.5" spans="1:9">
      <c r="A12" s="9"/>
      <c r="B12" s="10"/>
      <c r="C12" s="8" t="s">
        <v>34</v>
      </c>
      <c r="D12" s="8" t="s">
        <v>35</v>
      </c>
      <c r="E12" s="8">
        <v>3</v>
      </c>
      <c r="F12" s="8">
        <v>780</v>
      </c>
      <c r="G12" s="8">
        <f t="shared" ref="G12:G14" si="0">E12*780</f>
        <v>2340</v>
      </c>
      <c r="H12" s="11" t="s">
        <v>36</v>
      </c>
      <c r="I12" s="31"/>
    </row>
    <row r="13" ht="148.5" spans="1:9">
      <c r="A13" s="9"/>
      <c r="B13" s="10"/>
      <c r="C13" s="8" t="s">
        <v>34</v>
      </c>
      <c r="D13" s="8" t="s">
        <v>37</v>
      </c>
      <c r="E13" s="8">
        <v>3</v>
      </c>
      <c r="F13" s="8">
        <v>780</v>
      </c>
      <c r="G13" s="8">
        <f t="shared" si="0"/>
        <v>2340</v>
      </c>
      <c r="H13" s="11" t="s">
        <v>38</v>
      </c>
      <c r="I13" s="31"/>
    </row>
    <row r="14" ht="148.5" spans="1:9">
      <c r="A14" s="9"/>
      <c r="B14" s="10"/>
      <c r="C14" s="8" t="s">
        <v>34</v>
      </c>
      <c r="D14" s="8" t="s">
        <v>39</v>
      </c>
      <c r="E14" s="8">
        <v>3</v>
      </c>
      <c r="F14" s="8">
        <v>780</v>
      </c>
      <c r="G14" s="8">
        <f t="shared" si="0"/>
        <v>2340</v>
      </c>
      <c r="H14" s="11" t="s">
        <v>40</v>
      </c>
      <c r="I14" s="31"/>
    </row>
    <row r="15" ht="121.5" spans="1:9">
      <c r="A15" s="9"/>
      <c r="B15" s="10"/>
      <c r="C15" s="8" t="s">
        <v>41</v>
      </c>
      <c r="D15" s="8" t="s">
        <v>42</v>
      </c>
      <c r="E15" s="8">
        <v>3</v>
      </c>
      <c r="F15" s="8">
        <v>800</v>
      </c>
      <c r="G15" s="8">
        <f>E15*800</f>
        <v>2400</v>
      </c>
      <c r="H15" s="11" t="s">
        <v>43</v>
      </c>
      <c r="I15" s="31"/>
    </row>
    <row r="16" ht="121.5" spans="1:9">
      <c r="A16" s="9"/>
      <c r="B16" s="10"/>
      <c r="C16" s="8" t="s">
        <v>41</v>
      </c>
      <c r="D16" s="8" t="s">
        <v>19</v>
      </c>
      <c r="E16" s="8">
        <v>3</v>
      </c>
      <c r="F16" s="8">
        <v>800</v>
      </c>
      <c r="G16" s="8">
        <f>E16*800</f>
        <v>2400</v>
      </c>
      <c r="H16" s="11" t="s">
        <v>44</v>
      </c>
      <c r="I16" s="31"/>
    </row>
    <row r="17" ht="121.5" spans="1:9">
      <c r="A17" s="9"/>
      <c r="B17" s="10"/>
      <c r="C17" s="8" t="s">
        <v>45</v>
      </c>
      <c r="D17" s="8" t="s">
        <v>46</v>
      </c>
      <c r="E17" s="8">
        <v>3</v>
      </c>
      <c r="F17" s="8">
        <v>960</v>
      </c>
      <c r="G17" s="8">
        <f>E17*960</f>
        <v>2880</v>
      </c>
      <c r="H17" s="11" t="s">
        <v>47</v>
      </c>
      <c r="I17" s="31"/>
    </row>
    <row r="18" ht="121.5" spans="1:9">
      <c r="A18" s="9"/>
      <c r="B18" s="10"/>
      <c r="C18" s="8" t="s">
        <v>48</v>
      </c>
      <c r="D18" s="8" t="s">
        <v>49</v>
      </c>
      <c r="E18" s="8">
        <v>3</v>
      </c>
      <c r="F18" s="12">
        <v>960</v>
      </c>
      <c r="G18" s="8">
        <f>E18*960</f>
        <v>2880</v>
      </c>
      <c r="H18" s="11" t="s">
        <v>50</v>
      </c>
      <c r="I18" s="31"/>
    </row>
    <row r="19" ht="135" spans="1:9">
      <c r="A19" s="9">
        <v>2</v>
      </c>
      <c r="B19" s="10" t="s">
        <v>51</v>
      </c>
      <c r="C19" s="8" t="s">
        <v>52</v>
      </c>
      <c r="D19" s="8" t="s">
        <v>53</v>
      </c>
      <c r="E19" s="8">
        <v>2</v>
      </c>
      <c r="F19" s="8">
        <v>1050</v>
      </c>
      <c r="G19" s="8">
        <f>F19*2</f>
        <v>2100</v>
      </c>
      <c r="H19" s="11" t="s">
        <v>54</v>
      </c>
      <c r="I19" s="31" t="s">
        <v>55</v>
      </c>
    </row>
    <row r="20" ht="135" spans="1:9">
      <c r="A20" s="9"/>
      <c r="B20" s="10"/>
      <c r="C20" s="8" t="s">
        <v>56</v>
      </c>
      <c r="D20" s="8" t="s">
        <v>57</v>
      </c>
      <c r="E20" s="8">
        <v>2</v>
      </c>
      <c r="F20" s="8">
        <v>1050</v>
      </c>
      <c r="G20" s="8">
        <f>F20*2</f>
        <v>2100</v>
      </c>
      <c r="H20" s="11" t="s">
        <v>58</v>
      </c>
      <c r="I20" s="31" t="s">
        <v>55</v>
      </c>
    </row>
    <row r="21" ht="135" spans="1:9">
      <c r="A21" s="9"/>
      <c r="B21" s="10"/>
      <c r="C21" s="8" t="s">
        <v>59</v>
      </c>
      <c r="D21" s="8" t="s">
        <v>60</v>
      </c>
      <c r="E21" s="8">
        <v>4</v>
      </c>
      <c r="F21" s="8">
        <v>2629</v>
      </c>
      <c r="G21" s="8">
        <f>E21*2629</f>
        <v>10516</v>
      </c>
      <c r="H21" s="11" t="s">
        <v>61</v>
      </c>
      <c r="I21" s="31"/>
    </row>
    <row r="22" ht="148.5" spans="1:9">
      <c r="A22" s="9">
        <v>3</v>
      </c>
      <c r="B22" s="10" t="s">
        <v>62</v>
      </c>
      <c r="C22" s="13" t="s">
        <v>63</v>
      </c>
      <c r="D22" s="14" t="s">
        <v>64</v>
      </c>
      <c r="E22" s="13">
        <v>4</v>
      </c>
      <c r="F22" s="13">
        <v>490</v>
      </c>
      <c r="G22" s="13">
        <f>E22*490</f>
        <v>1960</v>
      </c>
      <c r="H22" s="11" t="s">
        <v>65</v>
      </c>
      <c r="I22" s="31"/>
    </row>
    <row r="23" ht="148.5" spans="1:9">
      <c r="A23" s="9"/>
      <c r="B23" s="10"/>
      <c r="C23" s="13" t="s">
        <v>66</v>
      </c>
      <c r="D23" s="14" t="s">
        <v>67</v>
      </c>
      <c r="E23" s="13">
        <v>2</v>
      </c>
      <c r="F23" s="13">
        <v>417.2</v>
      </c>
      <c r="G23" s="13">
        <f>E23*417.2</f>
        <v>834.4</v>
      </c>
      <c r="H23" s="11" t="s">
        <v>68</v>
      </c>
      <c r="I23" s="31"/>
    </row>
    <row r="24" ht="135" spans="1:9">
      <c r="A24" s="9"/>
      <c r="B24" s="10"/>
      <c r="C24" s="13" t="s">
        <v>69</v>
      </c>
      <c r="D24" s="14" t="s">
        <v>70</v>
      </c>
      <c r="E24" s="13">
        <v>2</v>
      </c>
      <c r="F24" s="13">
        <v>1700</v>
      </c>
      <c r="G24" s="13">
        <f>E24*1700</f>
        <v>3400</v>
      </c>
      <c r="H24" s="11" t="s">
        <v>71</v>
      </c>
      <c r="I24" s="31"/>
    </row>
    <row r="25" ht="135" spans="1:9">
      <c r="A25" s="9"/>
      <c r="B25" s="10"/>
      <c r="C25" s="13" t="s">
        <v>72</v>
      </c>
      <c r="D25" s="14" t="s">
        <v>73</v>
      </c>
      <c r="E25" s="13">
        <v>2</v>
      </c>
      <c r="F25" s="13">
        <v>364</v>
      </c>
      <c r="G25" s="13">
        <f t="shared" ref="G25:G27" si="1">E25*364</f>
        <v>728</v>
      </c>
      <c r="H25" s="11" t="s">
        <v>74</v>
      </c>
      <c r="I25" s="31" t="s">
        <v>55</v>
      </c>
    </row>
    <row r="26" ht="135" spans="1:9">
      <c r="A26" s="9"/>
      <c r="B26" s="10"/>
      <c r="C26" s="13" t="s">
        <v>72</v>
      </c>
      <c r="D26" s="14" t="s">
        <v>75</v>
      </c>
      <c r="E26" s="13">
        <v>2</v>
      </c>
      <c r="F26" s="13">
        <v>364</v>
      </c>
      <c r="G26" s="13">
        <f t="shared" si="1"/>
        <v>728</v>
      </c>
      <c r="H26" s="11" t="s">
        <v>76</v>
      </c>
      <c r="I26" s="31" t="s">
        <v>55</v>
      </c>
    </row>
    <row r="27" ht="135" spans="1:9">
      <c r="A27" s="9"/>
      <c r="B27" s="10"/>
      <c r="C27" s="13" t="s">
        <v>72</v>
      </c>
      <c r="D27" s="14" t="s">
        <v>77</v>
      </c>
      <c r="E27" s="13">
        <v>2</v>
      </c>
      <c r="F27" s="13">
        <v>364</v>
      </c>
      <c r="G27" s="13">
        <f t="shared" si="1"/>
        <v>728</v>
      </c>
      <c r="H27" s="11" t="s">
        <v>78</v>
      </c>
      <c r="I27" s="31" t="s">
        <v>55</v>
      </c>
    </row>
    <row r="28" ht="162" spans="1:9">
      <c r="A28" s="9"/>
      <c r="B28" s="10"/>
      <c r="C28" s="15" t="s">
        <v>79</v>
      </c>
      <c r="D28" s="14" t="s">
        <v>80</v>
      </c>
      <c r="E28" s="13">
        <v>2</v>
      </c>
      <c r="F28" s="13">
        <v>1518</v>
      </c>
      <c r="G28" s="13">
        <f t="shared" ref="G28:G32" si="2">E28*1518</f>
        <v>3036</v>
      </c>
      <c r="H28" s="11" t="s">
        <v>81</v>
      </c>
      <c r="I28" s="31"/>
    </row>
    <row r="29" ht="162" spans="1:9">
      <c r="A29" s="9"/>
      <c r="B29" s="10"/>
      <c r="C29" s="15" t="s">
        <v>82</v>
      </c>
      <c r="D29" s="14" t="s">
        <v>83</v>
      </c>
      <c r="E29" s="13">
        <v>2</v>
      </c>
      <c r="F29" s="13">
        <v>1518</v>
      </c>
      <c r="G29" s="13">
        <f t="shared" si="2"/>
        <v>3036</v>
      </c>
      <c r="H29" s="11" t="s">
        <v>84</v>
      </c>
      <c r="I29" s="31"/>
    </row>
    <row r="30" ht="162" spans="1:9">
      <c r="A30" s="9"/>
      <c r="B30" s="10"/>
      <c r="C30" s="15" t="s">
        <v>82</v>
      </c>
      <c r="D30" s="14" t="s">
        <v>85</v>
      </c>
      <c r="E30" s="13">
        <v>2</v>
      </c>
      <c r="F30" s="13">
        <v>1518</v>
      </c>
      <c r="G30" s="13">
        <f t="shared" si="2"/>
        <v>3036</v>
      </c>
      <c r="H30" s="11" t="s">
        <v>86</v>
      </c>
      <c r="I30" s="31"/>
    </row>
    <row r="31" ht="162" spans="1:9">
      <c r="A31" s="9"/>
      <c r="B31" s="10"/>
      <c r="C31" s="15" t="s">
        <v>87</v>
      </c>
      <c r="D31" s="14" t="s">
        <v>88</v>
      </c>
      <c r="E31" s="13">
        <v>2</v>
      </c>
      <c r="F31" s="13">
        <v>1518</v>
      </c>
      <c r="G31" s="13">
        <f t="shared" si="2"/>
        <v>3036</v>
      </c>
      <c r="H31" s="11" t="s">
        <v>89</v>
      </c>
      <c r="I31" s="31"/>
    </row>
    <row r="32" ht="162" spans="1:9">
      <c r="A32" s="9"/>
      <c r="B32" s="10"/>
      <c r="C32" s="15" t="s">
        <v>87</v>
      </c>
      <c r="D32" s="14" t="s">
        <v>90</v>
      </c>
      <c r="E32" s="13">
        <v>2</v>
      </c>
      <c r="F32" s="13">
        <v>1518</v>
      </c>
      <c r="G32" s="13">
        <f t="shared" si="2"/>
        <v>3036</v>
      </c>
      <c r="H32" s="11" t="s">
        <v>91</v>
      </c>
      <c r="I32" s="31"/>
    </row>
    <row r="33" ht="148.5" spans="1:9">
      <c r="A33" s="9"/>
      <c r="B33" s="10"/>
      <c r="C33" s="13" t="s">
        <v>92</v>
      </c>
      <c r="D33" s="14" t="s">
        <v>93</v>
      </c>
      <c r="E33" s="13">
        <v>4</v>
      </c>
      <c r="F33" s="13">
        <v>193.2</v>
      </c>
      <c r="G33" s="13">
        <f>E33*193.2</f>
        <v>772.8</v>
      </c>
      <c r="H33" s="11" t="s">
        <v>94</v>
      </c>
      <c r="I33" s="31" t="s">
        <v>55</v>
      </c>
    </row>
    <row r="34" ht="148.5" spans="1:9">
      <c r="A34" s="9"/>
      <c r="B34" s="10"/>
      <c r="C34" s="13" t="s">
        <v>95</v>
      </c>
      <c r="D34" s="14" t="s">
        <v>96</v>
      </c>
      <c r="E34" s="13">
        <v>2</v>
      </c>
      <c r="F34" s="13">
        <v>181.2</v>
      </c>
      <c r="G34" s="13">
        <f>E34*181.2</f>
        <v>362.4</v>
      </c>
      <c r="H34" s="11" t="s">
        <v>97</v>
      </c>
      <c r="I34" s="31" t="s">
        <v>55</v>
      </c>
    </row>
    <row r="35" ht="121.5" spans="1:9">
      <c r="A35" s="9"/>
      <c r="B35" s="10"/>
      <c r="C35" s="13" t="s">
        <v>98</v>
      </c>
      <c r="D35" s="14" t="s">
        <v>99</v>
      </c>
      <c r="E35" s="13">
        <v>2</v>
      </c>
      <c r="F35" s="13">
        <v>587.7</v>
      </c>
      <c r="G35" s="13">
        <f>E35*587.7</f>
        <v>1175.4</v>
      </c>
      <c r="H35" s="11" t="s">
        <v>100</v>
      </c>
      <c r="I35" s="31"/>
    </row>
    <row r="36" ht="148.5" spans="1:9">
      <c r="A36" s="9"/>
      <c r="B36" s="10"/>
      <c r="C36" s="13" t="s">
        <v>66</v>
      </c>
      <c r="D36" s="14" t="s">
        <v>101</v>
      </c>
      <c r="E36" s="13">
        <v>2</v>
      </c>
      <c r="F36" s="13">
        <v>417.2</v>
      </c>
      <c r="G36" s="13">
        <f>E36*417.2</f>
        <v>834.4</v>
      </c>
      <c r="H36" s="11" t="s">
        <v>102</v>
      </c>
      <c r="I36" s="31"/>
    </row>
    <row r="37" ht="162" spans="1:9">
      <c r="A37" s="9"/>
      <c r="B37" s="10"/>
      <c r="C37" s="13" t="s">
        <v>103</v>
      </c>
      <c r="D37" s="14" t="s">
        <v>104</v>
      </c>
      <c r="E37" s="13">
        <v>4</v>
      </c>
      <c r="F37" s="13">
        <v>44.2</v>
      </c>
      <c r="G37" s="13">
        <f>E37*44.2</f>
        <v>176.8</v>
      </c>
      <c r="H37" s="11" t="s">
        <v>105</v>
      </c>
      <c r="I37" s="31"/>
    </row>
    <row r="38" ht="135" spans="1:9">
      <c r="A38" s="9"/>
      <c r="B38" s="10"/>
      <c r="C38" s="13" t="s">
        <v>106</v>
      </c>
      <c r="D38" s="14" t="s">
        <v>107</v>
      </c>
      <c r="E38" s="13">
        <v>2</v>
      </c>
      <c r="F38" s="13">
        <v>490</v>
      </c>
      <c r="G38" s="13">
        <f>E38*490</f>
        <v>980</v>
      </c>
      <c r="H38" s="11" t="s">
        <v>108</v>
      </c>
      <c r="I38" s="31"/>
    </row>
    <row r="39" ht="135" spans="1:9">
      <c r="A39" s="9"/>
      <c r="B39" s="10"/>
      <c r="C39" s="13" t="s">
        <v>72</v>
      </c>
      <c r="D39" s="14" t="s">
        <v>109</v>
      </c>
      <c r="E39" s="13">
        <v>2</v>
      </c>
      <c r="F39" s="13">
        <v>900</v>
      </c>
      <c r="G39" s="13">
        <f>E39*900</f>
        <v>1800</v>
      </c>
      <c r="H39" s="11" t="s">
        <v>110</v>
      </c>
      <c r="I39" s="31" t="s">
        <v>55</v>
      </c>
    </row>
    <row r="40" ht="162" spans="1:9">
      <c r="A40" s="9"/>
      <c r="B40" s="10"/>
      <c r="C40" s="13" t="s">
        <v>111</v>
      </c>
      <c r="D40" s="14" t="s">
        <v>112</v>
      </c>
      <c r="E40" s="13">
        <v>2</v>
      </c>
      <c r="F40" s="13">
        <v>28.5</v>
      </c>
      <c r="G40" s="13">
        <f>E40*28.5</f>
        <v>57</v>
      </c>
      <c r="H40" s="11" t="s">
        <v>113</v>
      </c>
      <c r="I40" s="31"/>
    </row>
    <row r="41" ht="162" spans="1:9">
      <c r="A41" s="9"/>
      <c r="B41" s="10"/>
      <c r="C41" s="13" t="s">
        <v>111</v>
      </c>
      <c r="D41" s="14" t="s">
        <v>114</v>
      </c>
      <c r="E41" s="13">
        <v>2</v>
      </c>
      <c r="F41" s="13">
        <v>12.7</v>
      </c>
      <c r="G41" s="13">
        <f>E41*12.7</f>
        <v>25.4</v>
      </c>
      <c r="H41" s="11" t="s">
        <v>115</v>
      </c>
      <c r="I41" s="31"/>
    </row>
    <row r="42" ht="135" spans="1:9">
      <c r="A42" s="9"/>
      <c r="B42" s="10"/>
      <c r="C42" s="12" t="s">
        <v>116</v>
      </c>
      <c r="D42" s="14" t="s">
        <v>117</v>
      </c>
      <c r="E42" s="13">
        <v>2</v>
      </c>
      <c r="F42" s="16">
        <v>391</v>
      </c>
      <c r="G42" s="16">
        <v>782</v>
      </c>
      <c r="H42" s="11" t="s">
        <v>118</v>
      </c>
      <c r="I42" s="31"/>
    </row>
    <row r="43" ht="135" spans="1:9">
      <c r="A43" s="9"/>
      <c r="B43" s="10"/>
      <c r="C43" s="13" t="s">
        <v>119</v>
      </c>
      <c r="D43" s="14" t="s">
        <v>120</v>
      </c>
      <c r="E43" s="13">
        <v>2</v>
      </c>
      <c r="F43" s="13">
        <v>910</v>
      </c>
      <c r="G43" s="13">
        <f>E43*910</f>
        <v>1820</v>
      </c>
      <c r="H43" s="11" t="s">
        <v>121</v>
      </c>
      <c r="I43" s="31"/>
    </row>
    <row r="44" ht="148.5" spans="1:9">
      <c r="A44" s="9"/>
      <c r="B44" s="10"/>
      <c r="C44" s="13" t="s">
        <v>92</v>
      </c>
      <c r="D44" s="14" t="s">
        <v>122</v>
      </c>
      <c r="E44" s="13">
        <v>2</v>
      </c>
      <c r="F44" s="13">
        <v>637.4</v>
      </c>
      <c r="G44" s="13">
        <f>E44*637.4</f>
        <v>1274.8</v>
      </c>
      <c r="H44" s="11" t="s">
        <v>123</v>
      </c>
      <c r="I44" s="31" t="s">
        <v>55</v>
      </c>
    </row>
    <row r="45" ht="135" spans="1:9">
      <c r="A45" s="9"/>
      <c r="B45" s="10"/>
      <c r="C45" s="13" t="s">
        <v>124</v>
      </c>
      <c r="D45" s="14" t="s">
        <v>125</v>
      </c>
      <c r="E45" s="13">
        <v>2</v>
      </c>
      <c r="F45" s="13">
        <v>286</v>
      </c>
      <c r="G45" s="13">
        <f>E45*286</f>
        <v>572</v>
      </c>
      <c r="H45" s="11" t="s">
        <v>126</v>
      </c>
      <c r="I45" s="31" t="s">
        <v>55</v>
      </c>
    </row>
    <row r="46" s="1" customFormat="1" ht="121.5" spans="1:9">
      <c r="A46" s="9">
        <v>4</v>
      </c>
      <c r="B46" s="17" t="s">
        <v>127</v>
      </c>
      <c r="C46" s="18" t="s">
        <v>128</v>
      </c>
      <c r="D46" s="19" t="s">
        <v>129</v>
      </c>
      <c r="E46" s="20">
        <v>2</v>
      </c>
      <c r="F46" s="20">
        <v>880</v>
      </c>
      <c r="G46" s="20">
        <f>F46*2</f>
        <v>1760</v>
      </c>
      <c r="H46" s="11" t="s">
        <v>130</v>
      </c>
      <c r="I46" s="32" t="s">
        <v>55</v>
      </c>
    </row>
    <row r="47" ht="20.25" spans="1:9">
      <c r="A47" s="9">
        <v>5</v>
      </c>
      <c r="B47" s="21" t="s">
        <v>131</v>
      </c>
      <c r="C47" s="22" t="s">
        <v>132</v>
      </c>
      <c r="D47" s="8" t="s">
        <v>133</v>
      </c>
      <c r="E47" s="8">
        <v>3</v>
      </c>
      <c r="F47" s="23">
        <v>12800</v>
      </c>
      <c r="G47" s="24">
        <f>F47*3</f>
        <v>38400</v>
      </c>
      <c r="H47" s="25" t="s">
        <v>134</v>
      </c>
      <c r="I47" s="33"/>
    </row>
    <row r="48" ht="20.25" spans="1:9">
      <c r="A48" s="9"/>
      <c r="B48" s="26"/>
      <c r="C48" s="22" t="s">
        <v>132</v>
      </c>
      <c r="D48" s="8" t="s">
        <v>135</v>
      </c>
      <c r="E48" s="8">
        <v>3</v>
      </c>
      <c r="F48" s="27"/>
      <c r="G48" s="28"/>
      <c r="H48" s="29"/>
      <c r="I48" s="34"/>
    </row>
    <row r="49" ht="40.5" spans="1:9">
      <c r="A49" s="9"/>
      <c r="B49" s="26"/>
      <c r="C49" s="8" t="s">
        <v>136</v>
      </c>
      <c r="D49" s="8" t="s">
        <v>137</v>
      </c>
      <c r="E49" s="8">
        <v>3</v>
      </c>
      <c r="F49" s="27"/>
      <c r="G49" s="28"/>
      <c r="H49" s="29"/>
      <c r="I49" s="34"/>
    </row>
    <row r="50" ht="20.25" spans="1:9">
      <c r="A50" s="9"/>
      <c r="B50" s="26"/>
      <c r="C50" s="30" t="s">
        <v>138</v>
      </c>
      <c r="D50" s="8" t="s">
        <v>139</v>
      </c>
      <c r="E50" s="8">
        <v>3</v>
      </c>
      <c r="F50" s="27"/>
      <c r="G50" s="28"/>
      <c r="H50" s="29"/>
      <c r="I50" s="34"/>
    </row>
    <row r="51" ht="20.25" spans="1:9">
      <c r="A51" s="9"/>
      <c r="B51" s="26"/>
      <c r="C51" s="30" t="s">
        <v>138</v>
      </c>
      <c r="D51" s="8" t="s">
        <v>140</v>
      </c>
      <c r="E51" s="8">
        <v>3</v>
      </c>
      <c r="F51" s="27"/>
      <c r="G51" s="28"/>
      <c r="H51" s="29"/>
      <c r="I51" s="34"/>
    </row>
    <row r="52" ht="20.25" spans="1:9">
      <c r="A52" s="9"/>
      <c r="B52" s="26"/>
      <c r="C52" s="30" t="s">
        <v>138</v>
      </c>
      <c r="D52" s="8" t="s">
        <v>141</v>
      </c>
      <c r="E52" s="8">
        <v>3</v>
      </c>
      <c r="F52" s="27"/>
      <c r="G52" s="28"/>
      <c r="H52" s="29"/>
      <c r="I52" s="34"/>
    </row>
    <row r="53" ht="20.25" spans="1:9">
      <c r="A53" s="9"/>
      <c r="B53" s="26"/>
      <c r="C53" s="30" t="s">
        <v>142</v>
      </c>
      <c r="D53" s="8" t="s">
        <v>143</v>
      </c>
      <c r="E53" s="8">
        <v>3</v>
      </c>
      <c r="F53" s="27"/>
      <c r="G53" s="28"/>
      <c r="H53" s="29"/>
      <c r="I53" s="34"/>
    </row>
    <row r="54" ht="20.25" spans="1:9">
      <c r="A54" s="9"/>
      <c r="B54" s="26"/>
      <c r="C54" s="30" t="s">
        <v>142</v>
      </c>
      <c r="D54" s="8" t="s">
        <v>144</v>
      </c>
      <c r="E54" s="8">
        <v>3</v>
      </c>
      <c r="F54" s="27"/>
      <c r="G54" s="28"/>
      <c r="H54" s="29"/>
      <c r="I54" s="34"/>
    </row>
    <row r="55" ht="20.25" spans="1:9">
      <c r="A55" s="9"/>
      <c r="B55" s="26"/>
      <c r="C55" s="30" t="s">
        <v>142</v>
      </c>
      <c r="D55" s="8" t="s">
        <v>145</v>
      </c>
      <c r="E55" s="8">
        <v>3</v>
      </c>
      <c r="F55" s="27"/>
      <c r="G55" s="28"/>
      <c r="H55" s="29"/>
      <c r="I55" s="34"/>
    </row>
    <row r="56" ht="20.25" spans="1:9">
      <c r="A56" s="9"/>
      <c r="B56" s="26"/>
      <c r="C56" s="30" t="s">
        <v>142</v>
      </c>
      <c r="D56" s="8" t="s">
        <v>146</v>
      </c>
      <c r="E56" s="8">
        <v>3</v>
      </c>
      <c r="F56" s="27"/>
      <c r="G56" s="28"/>
      <c r="H56" s="29"/>
      <c r="I56" s="34"/>
    </row>
    <row r="57" ht="20.25" spans="1:9">
      <c r="A57" s="9"/>
      <c r="B57" s="26"/>
      <c r="C57" s="30" t="s">
        <v>147</v>
      </c>
      <c r="D57" s="8" t="s">
        <v>148</v>
      </c>
      <c r="E57" s="8">
        <v>3</v>
      </c>
      <c r="F57" s="27"/>
      <c r="G57" s="28"/>
      <c r="H57" s="29"/>
      <c r="I57" s="34"/>
    </row>
    <row r="58" ht="20.25" spans="1:9">
      <c r="A58" s="9"/>
      <c r="B58" s="26"/>
      <c r="C58" s="30" t="s">
        <v>147</v>
      </c>
      <c r="D58" s="8" t="s">
        <v>149</v>
      </c>
      <c r="E58" s="8">
        <v>3</v>
      </c>
      <c r="F58" s="27"/>
      <c r="G58" s="28"/>
      <c r="H58" s="29"/>
      <c r="I58" s="34"/>
    </row>
    <row r="59" ht="20.25" spans="1:9">
      <c r="A59" s="9"/>
      <c r="B59" s="26"/>
      <c r="C59" s="30" t="s">
        <v>147</v>
      </c>
      <c r="D59" s="8" t="s">
        <v>150</v>
      </c>
      <c r="E59" s="8">
        <v>3</v>
      </c>
      <c r="F59" s="27"/>
      <c r="G59" s="28"/>
      <c r="H59" s="29"/>
      <c r="I59" s="34"/>
    </row>
    <row r="60" ht="20.25" spans="1:9">
      <c r="A60" s="9"/>
      <c r="B60" s="26"/>
      <c r="C60" s="30" t="s">
        <v>147</v>
      </c>
      <c r="D60" s="8" t="s">
        <v>141</v>
      </c>
      <c r="E60" s="8">
        <v>3</v>
      </c>
      <c r="F60" s="27"/>
      <c r="G60" s="28"/>
      <c r="H60" s="29"/>
      <c r="I60" s="34"/>
    </row>
    <row r="61" ht="20.25" spans="1:9">
      <c r="A61" s="9"/>
      <c r="B61" s="26"/>
      <c r="C61" s="30" t="s">
        <v>147</v>
      </c>
      <c r="D61" s="8" t="s">
        <v>151</v>
      </c>
      <c r="E61" s="8">
        <v>3</v>
      </c>
      <c r="F61" s="27"/>
      <c r="G61" s="28"/>
      <c r="H61" s="29"/>
      <c r="I61" s="34"/>
    </row>
    <row r="62" ht="20.25" spans="1:9">
      <c r="A62" s="9"/>
      <c r="B62" s="26"/>
      <c r="C62" s="30" t="s">
        <v>147</v>
      </c>
      <c r="D62" s="8" t="s">
        <v>152</v>
      </c>
      <c r="E62" s="8">
        <v>3</v>
      </c>
      <c r="F62" s="27"/>
      <c r="G62" s="28"/>
      <c r="H62" s="29"/>
      <c r="I62" s="34"/>
    </row>
    <row r="63" ht="20.25" spans="1:9">
      <c r="A63" s="9"/>
      <c r="B63" s="26"/>
      <c r="C63" s="30" t="s">
        <v>153</v>
      </c>
      <c r="D63" s="8" t="s">
        <v>154</v>
      </c>
      <c r="E63" s="8">
        <v>3</v>
      </c>
      <c r="F63" s="27"/>
      <c r="G63" s="28"/>
      <c r="H63" s="29"/>
      <c r="I63" s="34"/>
    </row>
    <row r="64" ht="20.25" spans="1:9">
      <c r="A64" s="9"/>
      <c r="B64" s="26"/>
      <c r="C64" s="30" t="s">
        <v>153</v>
      </c>
      <c r="D64" s="8" t="s">
        <v>139</v>
      </c>
      <c r="E64" s="8">
        <v>3</v>
      </c>
      <c r="F64" s="27"/>
      <c r="G64" s="28"/>
      <c r="H64" s="29"/>
      <c r="I64" s="34"/>
    </row>
    <row r="65" ht="20.25" spans="1:9">
      <c r="A65" s="9"/>
      <c r="B65" s="26"/>
      <c r="C65" s="30" t="s">
        <v>153</v>
      </c>
      <c r="D65" s="8" t="s">
        <v>140</v>
      </c>
      <c r="E65" s="8">
        <v>3</v>
      </c>
      <c r="F65" s="27"/>
      <c r="G65" s="28"/>
      <c r="H65" s="29"/>
      <c r="I65" s="34"/>
    </row>
    <row r="66" ht="40.5" spans="1:9">
      <c r="A66" s="9"/>
      <c r="B66" s="26"/>
      <c r="C66" s="30" t="s">
        <v>155</v>
      </c>
      <c r="D66" s="8" t="s">
        <v>156</v>
      </c>
      <c r="E66" s="8">
        <v>3</v>
      </c>
      <c r="F66" s="27"/>
      <c r="G66" s="28"/>
      <c r="H66" s="29"/>
      <c r="I66" s="34"/>
    </row>
    <row r="67" ht="40.5" spans="1:9">
      <c r="A67" s="9"/>
      <c r="B67" s="26"/>
      <c r="C67" s="30" t="s">
        <v>155</v>
      </c>
      <c r="D67" s="8" t="s">
        <v>157</v>
      </c>
      <c r="E67" s="8">
        <v>3</v>
      </c>
      <c r="F67" s="27"/>
      <c r="G67" s="28"/>
      <c r="H67" s="29"/>
      <c r="I67" s="34"/>
    </row>
    <row r="68" ht="40.5" spans="1:9">
      <c r="A68" s="9"/>
      <c r="B68" s="26"/>
      <c r="C68" s="30" t="s">
        <v>155</v>
      </c>
      <c r="D68" s="8" t="s">
        <v>158</v>
      </c>
      <c r="E68" s="8">
        <v>3</v>
      </c>
      <c r="F68" s="27"/>
      <c r="G68" s="28"/>
      <c r="H68" s="29"/>
      <c r="I68" s="34"/>
    </row>
    <row r="69" ht="40.5" spans="1:9">
      <c r="A69" s="9"/>
      <c r="B69" s="26"/>
      <c r="C69" s="30" t="s">
        <v>155</v>
      </c>
      <c r="D69" s="8" t="s">
        <v>159</v>
      </c>
      <c r="E69" s="8">
        <v>3</v>
      </c>
      <c r="F69" s="27"/>
      <c r="G69" s="28"/>
      <c r="H69" s="29"/>
      <c r="I69" s="34"/>
    </row>
    <row r="70" ht="40.5" spans="1:9">
      <c r="A70" s="9"/>
      <c r="B70" s="26"/>
      <c r="C70" s="30" t="s">
        <v>155</v>
      </c>
      <c r="D70" s="8" t="s">
        <v>160</v>
      </c>
      <c r="E70" s="8">
        <v>3</v>
      </c>
      <c r="F70" s="27"/>
      <c r="G70" s="28"/>
      <c r="H70" s="29"/>
      <c r="I70" s="34"/>
    </row>
    <row r="71" ht="20.25" spans="1:9">
      <c r="A71" s="9"/>
      <c r="B71" s="26"/>
      <c r="C71" s="30" t="s">
        <v>161</v>
      </c>
      <c r="D71" s="8"/>
      <c r="E71" s="8">
        <v>3</v>
      </c>
      <c r="F71" s="35"/>
      <c r="G71" s="36"/>
      <c r="H71" s="37"/>
      <c r="I71" s="49"/>
    </row>
    <row r="72" ht="189" spans="1:9">
      <c r="A72" s="9">
        <v>6</v>
      </c>
      <c r="B72" s="14" t="s">
        <v>162</v>
      </c>
      <c r="C72" s="30" t="s">
        <v>163</v>
      </c>
      <c r="D72" s="10" t="s">
        <v>164</v>
      </c>
      <c r="E72" s="30">
        <v>2</v>
      </c>
      <c r="F72" s="38">
        <v>800.4</v>
      </c>
      <c r="G72" s="38">
        <f t="shared" ref="G72:G81" si="3">F72*2</f>
        <v>1600.8</v>
      </c>
      <c r="H72" s="11" t="s">
        <v>165</v>
      </c>
      <c r="I72" s="31"/>
    </row>
    <row r="73" ht="189" spans="1:9">
      <c r="A73" s="9"/>
      <c r="B73" s="14"/>
      <c r="C73" s="30" t="s">
        <v>166</v>
      </c>
      <c r="D73" s="10" t="s">
        <v>167</v>
      </c>
      <c r="E73" s="30">
        <v>2</v>
      </c>
      <c r="F73" s="38">
        <v>800.4</v>
      </c>
      <c r="G73" s="38">
        <f t="shared" si="3"/>
        <v>1600.8</v>
      </c>
      <c r="H73" s="11" t="s">
        <v>168</v>
      </c>
      <c r="I73" s="31" t="s">
        <v>55</v>
      </c>
    </row>
    <row r="74" ht="135" spans="1:9">
      <c r="A74" s="9"/>
      <c r="B74" s="14"/>
      <c r="C74" s="30" t="s">
        <v>169</v>
      </c>
      <c r="D74" s="10" t="s">
        <v>170</v>
      </c>
      <c r="E74" s="30">
        <v>2</v>
      </c>
      <c r="F74" s="38">
        <v>323</v>
      </c>
      <c r="G74" s="38">
        <f t="shared" si="3"/>
        <v>646</v>
      </c>
      <c r="H74" s="11" t="s">
        <v>171</v>
      </c>
      <c r="I74" s="31"/>
    </row>
    <row r="75" ht="135" spans="1:9">
      <c r="A75" s="9"/>
      <c r="B75" s="14"/>
      <c r="C75" s="30" t="s">
        <v>169</v>
      </c>
      <c r="D75" s="10" t="s">
        <v>172</v>
      </c>
      <c r="E75" s="30">
        <v>2</v>
      </c>
      <c r="F75" s="38">
        <v>323</v>
      </c>
      <c r="G75" s="38">
        <f t="shared" si="3"/>
        <v>646</v>
      </c>
      <c r="H75" s="11" t="s">
        <v>173</v>
      </c>
      <c r="I75" s="31"/>
    </row>
    <row r="76" ht="135" spans="1:9">
      <c r="A76" s="9"/>
      <c r="B76" s="14"/>
      <c r="C76" s="30" t="s">
        <v>169</v>
      </c>
      <c r="D76" s="10" t="s">
        <v>174</v>
      </c>
      <c r="E76" s="30">
        <v>2</v>
      </c>
      <c r="F76" s="38">
        <v>383</v>
      </c>
      <c r="G76" s="38">
        <f t="shared" si="3"/>
        <v>766</v>
      </c>
      <c r="H76" s="11" t="s">
        <v>175</v>
      </c>
      <c r="I76" s="31"/>
    </row>
    <row r="77" ht="189" spans="1:9">
      <c r="A77" s="9"/>
      <c r="B77" s="14"/>
      <c r="C77" s="30" t="s">
        <v>163</v>
      </c>
      <c r="D77" s="10" t="s">
        <v>176</v>
      </c>
      <c r="E77" s="30">
        <v>2</v>
      </c>
      <c r="F77" s="38">
        <v>570.4</v>
      </c>
      <c r="G77" s="38">
        <f t="shared" si="3"/>
        <v>1140.8</v>
      </c>
      <c r="H77" s="11" t="s">
        <v>177</v>
      </c>
      <c r="I77" s="31"/>
    </row>
    <row r="78" ht="175.5" spans="1:9">
      <c r="A78" s="9"/>
      <c r="B78" s="14"/>
      <c r="C78" s="30" t="s">
        <v>166</v>
      </c>
      <c r="D78" s="10" t="s">
        <v>178</v>
      </c>
      <c r="E78" s="30">
        <v>2</v>
      </c>
      <c r="F78" s="38">
        <v>950</v>
      </c>
      <c r="G78" s="38">
        <f t="shared" si="3"/>
        <v>1900</v>
      </c>
      <c r="H78" s="11" t="s">
        <v>179</v>
      </c>
      <c r="I78" s="31" t="s">
        <v>55</v>
      </c>
    </row>
    <row r="79" ht="135" spans="1:9">
      <c r="A79" s="9"/>
      <c r="B79" s="14"/>
      <c r="C79" s="30" t="s">
        <v>180</v>
      </c>
      <c r="D79" s="10" t="s">
        <v>178</v>
      </c>
      <c r="E79" s="30">
        <v>2</v>
      </c>
      <c r="F79" s="38">
        <v>135</v>
      </c>
      <c r="G79" s="38">
        <f t="shared" si="3"/>
        <v>270</v>
      </c>
      <c r="H79" s="11" t="s">
        <v>181</v>
      </c>
      <c r="I79" s="31"/>
    </row>
    <row r="80" ht="162" spans="1:9">
      <c r="A80" s="9">
        <v>7</v>
      </c>
      <c r="B80" s="39" t="s">
        <v>182</v>
      </c>
      <c r="C80" s="30" t="s">
        <v>111</v>
      </c>
      <c r="D80" s="10" t="s">
        <v>112</v>
      </c>
      <c r="E80" s="40">
        <v>2</v>
      </c>
      <c r="F80" s="38">
        <v>28.5</v>
      </c>
      <c r="G80" s="38">
        <f t="shared" si="3"/>
        <v>57</v>
      </c>
      <c r="H80" s="11" t="s">
        <v>113</v>
      </c>
      <c r="I80" s="31"/>
    </row>
    <row r="81" ht="162" spans="1:9">
      <c r="A81" s="9"/>
      <c r="B81" s="41"/>
      <c r="C81" s="30" t="s">
        <v>103</v>
      </c>
      <c r="D81" s="10" t="s">
        <v>183</v>
      </c>
      <c r="E81" s="30">
        <v>2</v>
      </c>
      <c r="F81" s="38">
        <v>44.2</v>
      </c>
      <c r="G81" s="38">
        <f t="shared" si="3"/>
        <v>88.4</v>
      </c>
      <c r="H81" s="11" t="s">
        <v>105</v>
      </c>
      <c r="I81" s="31"/>
    </row>
    <row r="82" ht="148.5" spans="1:9">
      <c r="A82" s="9"/>
      <c r="B82" s="41"/>
      <c r="C82" s="42" t="s">
        <v>184</v>
      </c>
      <c r="D82" s="10" t="s">
        <v>185</v>
      </c>
      <c r="E82" s="30">
        <v>4</v>
      </c>
      <c r="F82" s="38">
        <v>805</v>
      </c>
      <c r="G82" s="43">
        <f>F82*4</f>
        <v>3220</v>
      </c>
      <c r="H82" s="11" t="s">
        <v>186</v>
      </c>
      <c r="I82" s="31" t="s">
        <v>55</v>
      </c>
    </row>
    <row r="83" ht="121.5" spans="1:9">
      <c r="A83" s="9"/>
      <c r="B83" s="41"/>
      <c r="C83" s="30" t="s">
        <v>187</v>
      </c>
      <c r="D83" s="10" t="s">
        <v>188</v>
      </c>
      <c r="E83" s="30">
        <v>4</v>
      </c>
      <c r="F83" s="38">
        <v>124.2</v>
      </c>
      <c r="G83" s="43">
        <f>F83*4</f>
        <v>496.8</v>
      </c>
      <c r="H83" s="11" t="s">
        <v>189</v>
      </c>
      <c r="I83" s="31"/>
    </row>
    <row r="84" ht="121.5" spans="1:9">
      <c r="A84" s="9"/>
      <c r="B84" s="41"/>
      <c r="C84" s="30" t="s">
        <v>187</v>
      </c>
      <c r="D84" s="10" t="s">
        <v>190</v>
      </c>
      <c r="E84" s="30">
        <v>2</v>
      </c>
      <c r="F84" s="38">
        <v>124.2</v>
      </c>
      <c r="G84" s="43">
        <f t="shared" ref="G84:G94" si="4">F84*2</f>
        <v>248.4</v>
      </c>
      <c r="H84" s="11" t="s">
        <v>191</v>
      </c>
      <c r="I84" s="31"/>
    </row>
    <row r="85" ht="121.5" spans="1:9">
      <c r="A85" s="9"/>
      <c r="B85" s="41"/>
      <c r="C85" s="30" t="s">
        <v>187</v>
      </c>
      <c r="D85" s="10" t="s">
        <v>192</v>
      </c>
      <c r="E85" s="30">
        <v>2</v>
      </c>
      <c r="F85" s="38">
        <v>124.2</v>
      </c>
      <c r="G85" s="43">
        <f t="shared" si="4"/>
        <v>248.4</v>
      </c>
      <c r="H85" s="11" t="s">
        <v>193</v>
      </c>
      <c r="I85" s="31"/>
    </row>
    <row r="86" ht="148.5" spans="1:9">
      <c r="A86" s="9"/>
      <c r="B86" s="41"/>
      <c r="C86" s="30" t="s">
        <v>194</v>
      </c>
      <c r="D86" s="10" t="s">
        <v>195</v>
      </c>
      <c r="E86" s="30">
        <v>2</v>
      </c>
      <c r="F86" s="38">
        <v>750</v>
      </c>
      <c r="G86" s="43">
        <f t="shared" si="4"/>
        <v>1500</v>
      </c>
      <c r="H86" s="11" t="s">
        <v>196</v>
      </c>
      <c r="I86" s="31"/>
    </row>
    <row r="87" ht="148.5" spans="1:9">
      <c r="A87" s="9"/>
      <c r="B87" s="41"/>
      <c r="C87" s="30" t="s">
        <v>194</v>
      </c>
      <c r="D87" s="10" t="s">
        <v>197</v>
      </c>
      <c r="E87" s="30">
        <v>2</v>
      </c>
      <c r="F87" s="38">
        <v>750</v>
      </c>
      <c r="G87" s="43">
        <f t="shared" si="4"/>
        <v>1500</v>
      </c>
      <c r="H87" s="11" t="s">
        <v>198</v>
      </c>
      <c r="I87" s="31"/>
    </row>
    <row r="88" ht="135" spans="1:9">
      <c r="A88" s="9"/>
      <c r="B88" s="41"/>
      <c r="C88" s="30" t="s">
        <v>199</v>
      </c>
      <c r="D88" s="10" t="s">
        <v>200</v>
      </c>
      <c r="E88" s="30">
        <v>2</v>
      </c>
      <c r="F88" s="38">
        <v>750</v>
      </c>
      <c r="G88" s="43">
        <f t="shared" si="4"/>
        <v>1500</v>
      </c>
      <c r="H88" s="11" t="s">
        <v>201</v>
      </c>
      <c r="I88" s="31"/>
    </row>
    <row r="89" ht="121.5" spans="1:9">
      <c r="A89" s="9"/>
      <c r="B89" s="41"/>
      <c r="C89" s="30" t="s">
        <v>202</v>
      </c>
      <c r="D89" s="10" t="s">
        <v>203</v>
      </c>
      <c r="E89" s="30">
        <v>2</v>
      </c>
      <c r="F89" s="38">
        <v>220</v>
      </c>
      <c r="G89" s="43">
        <f t="shared" si="4"/>
        <v>440</v>
      </c>
      <c r="H89" s="11" t="s">
        <v>204</v>
      </c>
      <c r="I89" s="31"/>
    </row>
    <row r="90" ht="121.5" spans="1:9">
      <c r="A90" s="9"/>
      <c r="B90" s="41"/>
      <c r="C90" s="30" t="s">
        <v>202</v>
      </c>
      <c r="D90" s="10" t="s">
        <v>205</v>
      </c>
      <c r="E90" s="30">
        <v>2</v>
      </c>
      <c r="F90" s="38">
        <v>220</v>
      </c>
      <c r="G90" s="43">
        <f t="shared" si="4"/>
        <v>440</v>
      </c>
      <c r="H90" s="11" t="s">
        <v>206</v>
      </c>
      <c r="I90" s="31"/>
    </row>
    <row r="91" ht="135" spans="1:9">
      <c r="A91" s="9"/>
      <c r="B91" s="41"/>
      <c r="C91" s="30" t="s">
        <v>119</v>
      </c>
      <c r="D91" s="10" t="s">
        <v>207</v>
      </c>
      <c r="E91" s="30">
        <v>2</v>
      </c>
      <c r="F91" s="38">
        <v>2550</v>
      </c>
      <c r="G91" s="43">
        <f t="shared" si="4"/>
        <v>5100</v>
      </c>
      <c r="H91" s="11" t="s">
        <v>208</v>
      </c>
      <c r="I91" s="31"/>
    </row>
    <row r="92" ht="135" spans="1:9">
      <c r="A92" s="9"/>
      <c r="B92" s="41"/>
      <c r="C92" s="30" t="s">
        <v>124</v>
      </c>
      <c r="D92" s="10" t="s">
        <v>209</v>
      </c>
      <c r="E92" s="30">
        <v>2</v>
      </c>
      <c r="F92" s="43">
        <v>286</v>
      </c>
      <c r="G92" s="43">
        <f t="shared" si="4"/>
        <v>572</v>
      </c>
      <c r="H92" s="11" t="s">
        <v>210</v>
      </c>
      <c r="I92" s="31" t="s">
        <v>55</v>
      </c>
    </row>
    <row r="93" ht="135" spans="1:9">
      <c r="A93" s="9"/>
      <c r="B93" s="41"/>
      <c r="C93" s="30" t="s">
        <v>124</v>
      </c>
      <c r="D93" s="10" t="s">
        <v>125</v>
      </c>
      <c r="E93" s="30">
        <v>2</v>
      </c>
      <c r="F93" s="43">
        <v>286</v>
      </c>
      <c r="G93" s="43">
        <f t="shared" si="4"/>
        <v>572</v>
      </c>
      <c r="H93" s="11" t="s">
        <v>126</v>
      </c>
      <c r="I93" s="31"/>
    </row>
    <row r="94" ht="121.5" spans="1:9">
      <c r="A94" s="9"/>
      <c r="B94" s="44"/>
      <c r="C94" s="30" t="s">
        <v>211</v>
      </c>
      <c r="D94" s="10" t="s">
        <v>212</v>
      </c>
      <c r="E94" s="30">
        <v>2</v>
      </c>
      <c r="F94" s="43">
        <v>93.2</v>
      </c>
      <c r="G94" s="43">
        <f t="shared" si="4"/>
        <v>186.4</v>
      </c>
      <c r="H94" s="11" t="s">
        <v>213</v>
      </c>
      <c r="I94" s="31"/>
    </row>
    <row r="95" ht="20.25" spans="1:9">
      <c r="A95" s="45"/>
      <c r="B95" s="46"/>
      <c r="C95" s="31"/>
      <c r="D95" s="47"/>
      <c r="E95" s="31"/>
      <c r="F95" s="12" t="s">
        <v>214</v>
      </c>
      <c r="G95" s="12">
        <f>SUM(G3:G94)</f>
        <v>172697.2</v>
      </c>
      <c r="H95" s="48"/>
      <c r="I95" s="31"/>
    </row>
    <row r="96" customFormat="1" spans="2:9">
      <c r="B96" s="2"/>
      <c r="C96" s="3"/>
      <c r="D96" s="4"/>
      <c r="E96" s="3"/>
      <c r="F96" s="3"/>
      <c r="G96" s="3"/>
      <c r="H96" s="5"/>
      <c r="I96" s="3"/>
    </row>
  </sheetData>
  <mergeCells count="17">
    <mergeCell ref="A1:I1"/>
    <mergeCell ref="A3:A18"/>
    <mergeCell ref="A19:A21"/>
    <mergeCell ref="A22:A45"/>
    <mergeCell ref="A47:A71"/>
    <mergeCell ref="A72:A79"/>
    <mergeCell ref="A80:A94"/>
    <mergeCell ref="B3:B18"/>
    <mergeCell ref="B19:B21"/>
    <mergeCell ref="B22:B45"/>
    <mergeCell ref="B47:B71"/>
    <mergeCell ref="B72:B79"/>
    <mergeCell ref="B80:B94"/>
    <mergeCell ref="F47:F71"/>
    <mergeCell ref="G47:G71"/>
    <mergeCell ref="H47:H71"/>
    <mergeCell ref="I47:I71"/>
  </mergeCells>
  <pageMargins left="0.751388888888889" right="0.751388888888889" top="0.605555555555556" bottom="0.605555555555556" header="0.511805555555556" footer="0.511805555555556"/>
  <pageSetup paperSize="9" scale="6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2025-11-26T08:32:59Z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556207F797F2422882CDB0EB69265E18_13</vt:lpwstr>
  </property>
</Properties>
</file>