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B包" sheetId="4" r:id="rId1"/>
  </sheets>
  <definedNames>
    <definedName name="_xlnm.Print_Titles" localSheetId="0">B包!$2:$2</definedName>
  </definedNames>
  <calcPr calcId="144525"/>
</workbook>
</file>

<file path=xl/sharedStrings.xml><?xml version="1.0" encoding="utf-8"?>
<sst xmlns="http://schemas.openxmlformats.org/spreadsheetml/2006/main" count="198">
  <si>
    <t>德宏州人民医院手术器械B包采购清单</t>
  </si>
  <si>
    <t>序号</t>
  </si>
  <si>
    <t>器械包</t>
  </si>
  <si>
    <t>名称</t>
  </si>
  <si>
    <t>规格</t>
  </si>
  <si>
    <t>数量</t>
  </si>
  <si>
    <t>参考单价</t>
  </si>
  <si>
    <t>参考总价</t>
  </si>
  <si>
    <t>参数、性能</t>
  </si>
  <si>
    <t>是否需要提供样品</t>
  </si>
  <si>
    <t>供应室器械包</t>
  </si>
  <si>
    <t>小直钳</t>
  </si>
  <si>
    <t>12.5cm</t>
  </si>
  <si>
    <t>[产品结构]由钳喙、关节和钳柄组成，头部有唇头齿，尾部为指圈，起夹持固定作用。可重复使用。
[产品性能]
1、止血钳由不锈钢材料制成。
2、止血钳应有良好的弹性和牢固性。
3、止血钳锁止牙全部锁合时，唇头齿应吻合;唇头钩的钩与槽吻合，不应有偏歪现象。
4、止血钳开闭应轻松灵活，无卡塞现象;头部应无明显摆动现象。
5、止血钳表面具有良好的耐腐蚀性。
6、止血钳应对称，表面应无锋棱、毛刺、裂纹。唇头齿、唇头钩和锁止牙应清晰完整。</t>
  </si>
  <si>
    <t>小弯钳</t>
  </si>
  <si>
    <t>是</t>
  </si>
  <si>
    <t>中弯钳</t>
  </si>
  <si>
    <t>14Cm</t>
  </si>
  <si>
    <t>布巾钳</t>
  </si>
  <si>
    <t>［产品结构］由钳喙、关节和钳柄组成，头部有网纹齿，尾部有指圈，中间穿鳃后用铆钉连接固定，在两指圈间有锁止牙，起夹持固定作用。可重复使用。
［产品性能］
1、帕巾钳由不锈钢材料制成。
2、帕巾钳（尖头、球头）弯钩应为圆锥形，其头端应尖锐，不应有卷尖、断尖、扭曲现象。锁合后帕巾钳（埃氏、平头）唇头齿齿面应接触。
3、帕巾钳开闭应轻松灵活，无卡塞现象。
4、帕巾钳表面可做成电镀或不电镀，皆具有良好的耐腐蚀性。
5.帕巾钳应对称，外表应无锋棱、毛刺、裂纹。齿形、锁止牙应清晰、完整。</t>
  </si>
  <si>
    <t>组织钳（皮钳）</t>
  </si>
  <si>
    <t>16Cm</t>
  </si>
  <si>
    <t>［产品结构」由钳喙、关节和钳柄组成，头部呈拱形，相对成抱口，顶端相吻合处有竖齿，尾部为指圈，
两指圈间有锁止牙，穿鳃后用铆钉连接固定，可重复使用。
［产品性能］
1、组织钳由不锈钢材料制成。
2、组织钳具有良好的弹性及牢固性，齿型应完整，不应有缺齿，烂齿，当锁止牙闭合后齿型应吻合，不应有叉齿、顶齿现象。
3、组织钳外表可做成电镀或不电镀，皆具有良好的耐腐蚀性能。
4、组织钳应对称，外表无锋棱、毛刺、裂纹。
★5、组织钳开闭应轻松灵活，不应有卡塞现象，鳃部应无明显摆动。</t>
  </si>
  <si>
    <t>持针器</t>
  </si>
  <si>
    <t>[产品结构]由钳喙、关节和钳柄组成，头部有网纹齿，尾部有指圈，中间穿鳃后用铆钉连接固定，在两指圈间有锁止牙，起夹持固定作用。可重复使用。
[产品性能]
1、持针钳由不锈钢材料制成。
2、持针钳应有良好的夹持性能。
3、持针钳应有良好的弹性和牢固性。
4、持针钳开闭应轻松灵活，无卡塞现象;鳃部应无明显摆动现象。
5、持针钳表面可做成电镀或不电镀，皆具有良好的耐腐蚀性。
★6、持针钳头端应圆滑，外表应无锋棱、毛刺、裂纹。唇头齿、唇头钩和锁止牙应清晰完整，无
缺损现象。</t>
  </si>
  <si>
    <t>组织剪</t>
  </si>
  <si>
    <t>[产品结构]由一对中间连接的叶片组成，头部有刃口，尾部为指圈。可重复使用。
[产品性能]
1、组织剪由不锈钢材料制成。
2、组织剪螺钉当闭合或者打开时不应跟动。
3、组织剪表面可做成电镀或不电镀，皆具有良好的耐腐蚀性能。
4、组织剪表面无锋棱、毛刺、裂纹。
5、组织剪开闭应轻松灵活，不应有咬口或卡住现象。
★6、组织剪应有良好的剪切性能，刃口开齿的齿形应清晰，无缺齿、烂齿现象。</t>
  </si>
  <si>
    <t>线剪</t>
  </si>
  <si>
    <t>有齿镊</t>
  </si>
  <si>
    <t>[产品结构]由一对尾部叠合的叶片组成。头端可镶有硬质合金材料。产品为非无菌提供，可重复使用。
[产品性能]
1、组织镊由不锈钢或钛合金材料制成。
2、组织镊应有良好弹性;两片连接应牢固。
3、组织镊开闭时应灵活，捏合时头部齿或钩应吻合。
4、组织镊应具有良好的耐腐蚀性能。
5、组织镊外表应光滑，无锋棱、毛刺、裂纹。</t>
  </si>
  <si>
    <t>无齿镊</t>
  </si>
  <si>
    <t>[产品结构]由一对尾部叠合的叶片组成。镊端为环形或横齿。可重复使用。
[产品性能]
1、医用镊由不锈钢材料制成。
2、医用镊应具有良好的捏夹性能。
3、医用镊表面电镀或不电镀，皆应具有良好的耐腐蚀性能。
4、医用镊外表应光滑，无锋棱、毛刺、裂纹。柄花应清晰完整。</t>
  </si>
  <si>
    <t>刀柄</t>
  </si>
  <si>
    <t>（4号）</t>
  </si>
  <si>
    <t>[产品结构]有安装手术刀片的插槽头。可重复使用。
[产品性能]
1、手术刀柄由不锈钢材料制成。
2、手术刀柄与手术刀片配合时，拆卸应轻松。
3、手术刀柄表面为不电镀，应具有良好的耐腐蚀性能。
4、手术刀柄柄花、刻度应清晰、完整，表面不应有锋棱、毛刺。</t>
  </si>
  <si>
    <t>（7号）</t>
  </si>
  <si>
    <t>小拉钩</t>
  </si>
  <si>
    <t>12.5cm 同向直角/直角</t>
  </si>
  <si>
    <t>[产品结构]通常由手柄和拉钩组成，拉钩有单头和双头之分。可重复使用。
[产品性能]
1、组织拉钩由不锈钢材料制成。
2、组织拉钩的四周边缘应光滑，无锋棱、毛刺、裂纹。
3、组织拉钩应有足够的强度。
4、组织拉钩的钩部和柄部连接应牢固，不得有缝隙，无松动现象。
5、组织拉钩表面应具有良好的耐腐蚀性。</t>
  </si>
  <si>
    <t>肠钳包</t>
  </si>
  <si>
    <t>肠钳</t>
  </si>
  <si>
    <t>22cm直 斜齿</t>
  </si>
  <si>
    <t>[产品结构]由头部、杆部和手柄组成，头部为一对带钳喙的叶片。采用不锈钢材料制成。非无菌提供。使用前由使用机构根据说明书进行灭菌或消毒。不在内窥镜下使用。
[产品性能]
1、肠钳应有良好的弹性和牢固性。
2、肠钳锁止牙全部锁合时，头部应闭合。
3、肠钳开闭应轻松灵活，不应有卡塞现象，鳃部应无明显摆动。
4、肠钳应经热处理，其硬度:20Cr13为40~48HRC，其他材料应不低于32HRC，二片硬度值相差应不大于4HRC。
5、肠钳外表面粗糙度Ra之数值应不大于0.8μm。
6、肠钳外表面应有良好的耐腐蚀性能。
7、肠钳应对称，外表应无锋梭、毛刺、裂纹。肠钳(无齿除外)唇头齿、锁止牙应清晰应完整、无锋棱、毛刺。</t>
  </si>
  <si>
    <t>22cm弯 斜齿</t>
  </si>
  <si>
    <t>止血钳</t>
  </si>
  <si>
    <t>24cm直有钩</t>
  </si>
  <si>
    <t>持物钳包</t>
  </si>
  <si>
    <t>不锈钢镊子杯（持物钳杯）</t>
  </si>
  <si>
    <t>大号</t>
  </si>
  <si>
    <t>由不锈钢材料制成</t>
  </si>
  <si>
    <t>海绵钳</t>
  </si>
  <si>
    <t>25cm弯有齿 头宽10</t>
  </si>
  <si>
    <t>[产品结构]有二种形式：由中间连接的两片组成，头部为钳喙；或由头部、杆部和手柄组成，头部为一对带钳喙的叶片。采用不锈钢材料组成。非无菌提供。使用前由使用机构根据说明书进行灭菌或消毒。不在内窥镜下使用。
[产品性能]
1、海绵钳应有良好的弹性和牢固性。
2、海绵钳锁止牙全部锁合时，头部齿形应吻合。头部及环的周围应圆钝。
3、海绵钳开闭应轻松灵活，无卡塞现象;头部应无明显摆动现象。
4、海绵钳应经热处理，其硬度为377HV0.2~478HV0.2（40~48HRC），两片硬度之差不大于40HV0.2（4HRC）。
5、海绵钳表面粗糙度Ra之数值应不大于0.8μm。
6、海绵钳外表应具有的耐腐蚀性能。
7、海绵钳应对称，外表应无锋棱、毛刺、裂纹。唇头齿、锁止牙应清晰完整，不应有缺损现象。</t>
  </si>
  <si>
    <t>18cm弯全齿</t>
  </si>
  <si>
    <t>18cm弯</t>
  </si>
  <si>
    <t>[产品结构]由一对中间连接的叶片组成，头部有刃口，尾部为指圈。可重复使用。
[产品性能]
1、组织剪由不锈钢材料制成。
2、组织剪螺钉当闭合或者打开时不应跟动。
3、组织剪表面可做成电镀或不电镀，皆具有良好的耐腐蚀性能。
4、组织剪表面无锋棱、毛刺、裂纹。
5、组织剪开闭应轻松灵活，不应有咬口或卡住现象。
6、组织剪应有良好的剪切性能，刃口开齿的齿形应清晰，无缺齿、烂齿现象。</t>
  </si>
  <si>
    <t>弹道碎石包</t>
  </si>
  <si>
    <t>弯盘</t>
  </si>
  <si>
    <t>16cm弯全齿</t>
  </si>
  <si>
    <t>16cm直全齿</t>
  </si>
  <si>
    <t>持针钳</t>
  </si>
  <si>
    <t>18cm粗针</t>
  </si>
  <si>
    <t>[产品结构]由钳喙、关节和钳柄组成，头部有网纹齿，尾部有指圈，中间穿鳃后用铆钉连接固定，在两指圈间有锁止牙，起夹持固定作用。可重复使用。
[产品性能]
1、持针钳由不锈钢材料制成。
2、持针钳应有良好的夹持性能。
3、持针钳应有良好的弹性和牢固性。
4、持针钳开闭应轻松灵活，无卡塞现象;鳃部应无明显摆动现象。
5、持针钳表面可做成电镀或不电镀，皆具有良好的耐腐蚀性。
6、持针钳头端应圆滑，外表应无锋棱、毛刺、裂纹。唇头齿、唇头钩和锁止牙应清晰完整，无
缺损现象。</t>
  </si>
  <si>
    <t>手术剪</t>
  </si>
  <si>
    <t>18cm直尖</t>
  </si>
  <si>
    <t>7号</t>
  </si>
  <si>
    <t>汤盆</t>
  </si>
  <si>
    <t>24cm</t>
  </si>
  <si>
    <t>22cm</t>
  </si>
  <si>
    <t>16cm</t>
  </si>
  <si>
    <t>小口缸</t>
  </si>
  <si>
    <t>8cm250ML</t>
  </si>
  <si>
    <t>肝胆、骨科血
管外科基础器械</t>
  </si>
  <si>
    <t xml:space="preserve">显微止血夹
</t>
  </si>
  <si>
    <t>弹簧式小弯L50横齿(动脉)</t>
  </si>
  <si>
    <t>[产品结构]为U形或V形，带镇扣或由一对尾部叠合的时片组成。采用不锈钢或钛合金材料制成。非无菌提供。使用前由使用机构根据说明书进行灭菌或消毒。不在内镜下使用。
[产品性能]
1、显微止血夹(合拢、止血)的夹子自头端向下5mm内应闭合，闭合后二片头部不应有明显长短、偏位现象。显微止血夹(反力式、可调式、弹簧式)呈自然状态时，唇头齿自头端向下2/3长度内应闭合，不偏位。
2、显微止血夹(合拢)的固定夹子固定应牢固，活动夹子移动应灵活，不应有明显的摆动。
3、显微止血夹(合拢、止血)的夹持拉力应不小于0.02N。显微止血夹(反力式、可调式、弹簧式)夹持力应不低于0.5N。
4、本体采用20Cr13制成的显微止血夹经热处理后，其硬度为:377~478HV0.2(40~48HRC)；本体采用06Cr19Ni10制成的显微止血夹经热处理后，其硬度≥400HV0.2。
5、显微止血夹应具有良好的耐腐蚀性能。
6、显微止血夹外表面粗糖度参数Ra之数值应不大于0.8μm。
8、显微止血夹的外形应光滑，无锋棱、毛刺、裂纹。唇头齿、柄花应清晰、完整，不应有缺损现象。</t>
  </si>
  <si>
    <t>弹簧式小弯L35横齿（动脉）</t>
  </si>
  <si>
    <t>反力式直L70横齿</t>
  </si>
  <si>
    <t>反力式直L60横齿</t>
  </si>
  <si>
    <t>止血弯L37横齿H15</t>
  </si>
  <si>
    <t>止血弯L57横齿H22</t>
  </si>
  <si>
    <t>显微镊</t>
  </si>
  <si>
    <t>14cm，直，头宽1.2(钛)</t>
  </si>
  <si>
    <t>[产品结构]由一对尾部叠合的叶片组成。通常采用不锈钢或钛合金材料制成。产品为非无菌提供可重复使用。
[产品性能]
1、显微镊捏合时，头端应闭合，头部齿形应吻合、不张口、不卡塞，并有良好的夹持性能。
2、显微镊两片连接应牢靠，对称并具有良好的弹性。
3、显微镊外表面应具有良好的耐腐蚀性能。
4、显微镊外表应光滑、无锋棱、毛刺、裂纹;头部齿形、柄部柄花应清晰，完整。</t>
  </si>
  <si>
    <t>18cm，直，头宽1.2钛）</t>
  </si>
  <si>
    <t>显微持针钳</t>
  </si>
  <si>
    <t>18cm,直，头宽0.4cm带锁(钛)</t>
  </si>
  <si>
    <t>[产品结构]有二种型式:由中间连接的两片组成，头部为钳喙；或由头部、杆部和手柄组成，头部为一对带钳喙的叶片。采用不锈钢或钛合金材料制成。非无菌提供。使用前由使用机构根说明书进行灭菌或消毒。不在内窥镜下使用。
[产品性能]
1、显微持针钳应有良好的夹持性能。
2、呈微持针钳(带剪)应有良好的剪切性能。
★3、显微持针钳开闭应轻松灵活，富有弹性。闭合时，弹簧片不应有折断现象；放松后应能自动恢复原状。
4、显微持针钳的硬度:330~580HV0.5；镶片应不低于900HO.5；TC4应为280~330HV0.5；持针面涂层硬度应不低于690HV0.5。
5、显微持针钳外表可制成有光亮或无光亮，其表面粗糙度(除柄花处)Ra之数值应不大于0.8μm。
6、不锈钢材料制成的显微持针钳外表应具有良好的耐腐蚀性能。
7、显微持针钳头部应圆滑(带剪除外)，外表应无锋棱、毛刺、裂纹；唇头齿、柄花应清晰完整。</t>
  </si>
  <si>
    <t>无损伤止血钳</t>
  </si>
  <si>
    <t>14cm，圆弯1*2齿，32*8</t>
  </si>
  <si>
    <t>[产品结构]产品应采用 2Cr13Mo或 GB/T 4237 中规定的 20Cr13材料制成。钳子可制成有镀层或无镀层，镀层为铬(Cr),无镀层产品标识为“WD”
[产品性能]
1、本产品头部齿型应清晰、完整，锁止牙全部锁合时，二片齿型应吻合。
2、本产品应有良好的弹性和牢固性。
3、本产品开闭应轻松灵活，不应有卡塞现象；部应无明显摆动。
4、本产品应经热处理，热处理硬度应符合企业的产品技术要求。
5、本产品外表可制成有光亮或无光亮，其表面粗糙度参数 Ra之数值应符合企业的产品技术要求。
6、本产品外表分无镀层和有镀层二种，均应有良好的耐腐蚀性能。
7、本产品外表不应有锋棱、毛刺、裂纹。</t>
  </si>
  <si>
    <t>16cm，圆弯1*2齿，35*10</t>
  </si>
  <si>
    <t>无损上阻断钳</t>
  </si>
  <si>
    <t>12.5cm角弯1*2齿，30°*20</t>
  </si>
  <si>
    <t>[产品结构]产品应采用 2Cr13Mo 或 GB/T 4237 中规定的 20Cr13 材料制成。钳子可制成有镀层或无镀层，镀层为铬(Cr)，无镀层产品标识为“WD”
[产品性能]
本产品头部齿型应清晰、完整，锁止牙全部锁合时，二片齿型应吻合。
2、本产品应有良好的弹性和牢固性。
3、本产品开闭应轻松灵活，不应有卡塞现象；鳃部应无明显摆动。
4、本产品应经热处理，热处理硬度应符合企业的产品技术要求。
5、本产品外表可制成有光亮或无光亮，其表面粗糙度参数 Ra 之数值应符合企业的产品技术要求。
6、本产品外表分无镀层和有镀层二种，均应有良好的耐腐蚀性能。
7、本产品外表不应有锋棱、毛刺、裂纹。</t>
  </si>
  <si>
    <t>16cm角弯1*2齿，30°*21</t>
  </si>
  <si>
    <t>肝胆普外科基础器械</t>
  </si>
  <si>
    <t>荷包成型器（荷包钳2把）</t>
  </si>
  <si>
    <t>26cm,钳式9齿，头长55</t>
  </si>
  <si>
    <t>[产品结构]由左石柄和齿爪构成。由不锈钢等材料制成。非无菌提供。使用前由使用机构根据说明书进行灭菌或消毒。不在内窥镜下使用。
[产品性能]
★1、成型器的齿爪的齿槽应对齐。能保证缝合针顺利插入针孔，无卡塞现象。荷包缝线成型后，其针距，深度应一致。
★2、成型器应有良好的弹性，开闭时应轻松灵活，无卡塞现象。各焊接部位应牢固。
3、采用20Cr13材料制成的部件经热处理后，硬度为40HRC~48HRC。
4、成型器的表面粗糙度参数Ra之数值应不大于0.8μm。
5、成型器应具有良好的耐腐蚀性能。
6、成型器的外形应光滑、对称，无锋棱、毛刺、裂纹。焊接部位不应有明显砂眼和堆积物存在。</t>
  </si>
  <si>
    <t>开腹器械包</t>
  </si>
  <si>
    <t>25cm弯无齿 头宽10</t>
  </si>
  <si>
    <t>12.5cm弯全齿</t>
  </si>
  <si>
    <t>[产品结构]由钳喙、关节和钳柄组成，头部有唇头齿，尾部为指圈，起夹持固定作用。可重复使用。
[产品性能]
1、止血钳由不锈钢材料制成。
2、止血钳应有良好的弹性和牢固性。
3、止血钳锁止牙全部锁合时，唇头齿应吻合;唇头钩的钩与槽吻合，不应有偏歪现象。
★4、止血钳开闭应轻松灵活，无卡塞现象;头部应无明显摆动现象。
5、止血钳表面具有良好的耐腐蚀性。
6、止血钳应对称，表面应无锋棱、毛刺、裂纹。唇头齿、唇头钩和锁止牙应清晰完整。</t>
  </si>
  <si>
    <t>22cm弯全齿</t>
  </si>
  <si>
    <t>22cm直全齿</t>
  </si>
  <si>
    <t>组织钳</t>
  </si>
  <si>
    <t>18cm 普通 头宽5</t>
  </si>
  <si>
    <t>［产品结构」由钳喙、关节和钳柄组成，头部呈拱形，相对成抱口，顶端相吻合处有竖齿，尾部为指圈，
两指圈间有锁止牙，穿鳃后用铆钉连接固定，可重复使用。
［产品性能］
1、组织钳由不锈钢材料制成。
2、组织钳具有良好的弹性及牢固性，齿型应完整，不应有缺齿，烂齿，当锁止牙闭合后齿型应吻合，不应有叉齿、顶齿现象。
3、组织钳外表可做成电镀或不电镀，皆具有良好的耐腐蚀性能。
4、组织钳应对称，外表无锋棱、毛刺、裂纹。
5、组织钳开闭应轻松灵活，不应有卡塞现象，鳃部应无明显摆动。</t>
  </si>
  <si>
    <t>18cm直有钩</t>
  </si>
  <si>
    <t>分离结扎钳</t>
  </si>
  <si>
    <t>22cm 90°×18全齿</t>
  </si>
  <si>
    <t>[产品结构]有二种型式:由中间连接的两片组成，头部为钳喙；或由头部、杆部和手柄组成，头部为一对带钳喙的叶片。
采用不锈钢材料制成。非无菌提供。使用前由使用机构根把说明书进行灭菌或消毒。不在内镜下使用。
[产品性能]
1、钳子应有良好的弹性和牢固性，试验后钳子不应产生变形、断裂现象。
2、钳子锁止牙全部锁合时，唇头齿应吻合:网纹齿前端3/5齿面应接触。
3、钳子应经热处理，其硬度为40HRC~48HRC(377HV0.2~478HV0.2)，二片硬度值相差不大于4HRC(40HVO.2)。
4、钳子外表可制成有光亮或无光亮，其表面粗糙度Ra之数值应不大于0.8μm。
5、钳子外表应具有良好的耐腐蚀性能。
6、钳子应对称，二片头端无明显偏移，外表无锋棱、毛刺、裂纹；唇头齿、锁止牙应清晰，不应有缺损现象。</t>
  </si>
  <si>
    <t>24cm粗针</t>
  </si>
  <si>
    <t>18cm直</t>
  </si>
  <si>
    <t>22cm弯</t>
  </si>
  <si>
    <t>22cm弯窄头WD 精细</t>
  </si>
  <si>
    <t>组织镊</t>
  </si>
  <si>
    <t>12.5cm直形 1×2钩</t>
  </si>
  <si>
    <t>医用镊</t>
  </si>
  <si>
    <t>20cm横齿（敷料）</t>
  </si>
  <si>
    <t>12.5cm横齿（敷料）</t>
  </si>
  <si>
    <t>腹腔吸引管</t>
  </si>
  <si>
    <t>20cm直形圆头φ10</t>
  </si>
  <si>
    <t>[产品结构]由冲吸管、管路和连接口组成。采用金属材料制成。不含冲洗液。非无菌提供，可重复使用。使用前由使用机构根据说明书进行灭菌或消毒。不在内窥镜下使用。
[产品性能]
1、吸引管管子应畅通，吸水量应不小于2000mL/min。通条在管子内上、下移动应轻松，无阻塞感。
2、吸引管的焊接应牢固，焊接部位应无松动、开裂或断裂等现象。
3、吸引管的螺纹连接应配合应良好，不得有松动和卡滞现象。
4、吸引管的外表面粗糙度参数Ra之数值应不大于0.4μm。
5、不锈钢吸引管应具有良好的耐腐蚀性能。
6、吸引管管子或内、外管应光滑、圆整。不得有锋棱、毛刺与裂纹。
7、外管的顶端应有一个吸孔，四周的吸孔排列应均匀整齐。
8、吸引管焊接处不得有明显的砂眼和堆积物。</t>
  </si>
  <si>
    <t>深部拉钩（小S拉钩）</t>
  </si>
  <si>
    <t>20cm板式 叶宽24×100</t>
  </si>
  <si>
    <t>[产品结构]由头部和杆部组成，头部带钩头。采用不锈钢材料制成，非无菌提供。使用前由使用机构根据说明书进行灭菌或消毒。不在内窥镜下使用。
[产品性能]
1、拉钩应有一定的强度。
2、伞柄式拉钩的头部与柄部连接应牢固，不得有缝隙。
3、采用20Cr13材料制成的拉钩应经热处理，其硬度为40~48HRC。
4、拉钩的表面粗糙度参数Ra之数值应不大于:外表面无光亮0.8μm，有光亮0.4μm。
5、拉钩应具有良好的耐腐蚀性能。6、拉钩的四周边缘应光滑，无锋棱、毛刺、裂纹。连接处应无明显砂眼和焊接堆积物。</t>
  </si>
  <si>
    <t>深部拉钩（中S拉钩）</t>
  </si>
  <si>
    <t>25cm板式 叶宽36×115</t>
  </si>
  <si>
    <t>深部拉钩（大S拉钩）</t>
  </si>
  <si>
    <t>30cm板式 叶宽48×152</t>
  </si>
  <si>
    <t>组织拉钩（甲状腺拉钩）</t>
  </si>
  <si>
    <t>21cm同向直角/折角2个/套</t>
  </si>
  <si>
    <t>腹壁拉钩</t>
  </si>
  <si>
    <t>28cm圆柄式</t>
  </si>
  <si>
    <t>[产品结构]由头部、杆部和手柄组成，有双头和单头两种。可重复使用
[产品性能]
1、腹壁拉钩由不锈钢材料制成。
2、腹壁拉钩钩柄连接应牢固，并具有足够的牵拉强度。
3、腹壁拉钩表面电镀或不电镀，皆应具有良好的耐腐蚀性能。
4、腹壁拉钩外表应光滑，无锋棱、毛刺、裂纹。</t>
  </si>
  <si>
    <t>4号</t>
  </si>
  <si>
    <t>压肠板</t>
  </si>
  <si>
    <t>30cm</t>
  </si>
  <si>
    <t>[产品结构]板状设计。采用不锈钢材料制成。不接触中枢神经系统或血液循环系统。非无菌提供。使用前由使用机构根据说明书进行灭菌或消毒。不在内窥镜下使用。
[产品性能]
1、压肠板经反复弯曲后应无折断或镀层脱落。
2、压肠板的表面应平直、光滑，无锋、毛刺。
3、压肠板的表面粗糙度參数Ra之数值应不大于:有光亮为0.4μm，无光亮为0.8μm。
4、压肠板应具有良好的耐腐蚀性能。</t>
  </si>
  <si>
    <t>LC普通钳子包</t>
  </si>
  <si>
    <t>25cm弯有齿 头宽8</t>
  </si>
  <si>
    <t>14cm弯全齿</t>
  </si>
  <si>
    <t>[产品结构]由钳喙、关节和钳柄组成，头部有唇头齿，尾部为指圈，起夹持固定作用。可重复使用。
[产品性能]
1、止血钳由不锈钢材料制成。
2、止血钳应有良好的弹性和牢固性。
3、止血钳锁止牙全部锁合时，唇头齿应吻合;唇头钩的钩与槽吻合，不应有偏歪现象。
4、止血钳开闭应轻松灵活，无卡塞现象;★
5、止血钳表面具有良好的耐腐蚀性。
6、止血钳应对称，表面应无锋棱、毛刺、裂纹。唇头齿、唇头钩和锁止牙应清晰完整。</t>
  </si>
  <si>
    <t>7号刀柄</t>
  </si>
  <si>
    <t>PVP包</t>
  </si>
  <si>
    <t>18cm直全齿</t>
  </si>
  <si>
    <t>骨锤</t>
  </si>
  <si>
    <t>22cm球平面 270g</t>
  </si>
  <si>
    <t>[产品结构]骨科手术配套基础工具。采用不锈钢材料制成。非无菌提供。使用前由使用机构根据说明书进行灭菌或消毒。不在内窥镜下使用。
[产品性能]
1、骨锤焊接部分应牢固，锤头与锤柄应互相垂直，不得有明显歪斜。
2、锤头经热处理后，20Cr13材料硬度为40HRC~48HRC、30Cr13材料硬度为47HRC~53HRC。
3、骨锤外表面粗糙度参数Ra之数值应不大于:有光亮为0.4μm，无光亮为0.8μm。
4、骨锤应具有良好的耐腐蚀性能。
5、骨锤的表面应光滑，无锋梭、毛刺、裂纹，焊接部位无明显砂眼及堆积物。</t>
  </si>
  <si>
    <t>8cm250ml</t>
  </si>
  <si>
    <t>大清创包</t>
  </si>
  <si>
    <t>[产品结构]由一对中间连接的叶片组成，头部有刃口，尾部为指圈。可重复使用。
[产品性能]
1、手术剪由不锈钢材料制成。
2、手术剪螺钉当闭合或者打开时不应跟动。
3、手术剪表面可做成电镀或不电镀，皆具有良好的耐腐蚀性能。
4、手术剪表面无锋棱、毛刺、裂纹。
5、手术剪开闭应轻松灵活，不应有咬口或卡住现象。
6、手术剪应有良好的剪切性能，刃口开齿的齿形应清晰，无缺齿、烂齿现象。</t>
  </si>
  <si>
    <t>18cm弯窄头WD 精细</t>
  </si>
  <si>
    <t>[产品结构]由一对中间连接的叶片组成，头部有刃口，尾部为指圈。可重复使用。
[产品性能]
1、组织剪由不锈钢材料制成。
2、组织剪螺钉当闭合或者打开时不应跟动。
3、组织剪表面可做成电镀或不电镀，皆具有良好的耐腐蚀性能。
4、组织剪表面无锋棱、毛刺、裂纹。
★5、组织剪开闭应轻松灵活，不应有咬口或卡住现象。
6、组织剪应有良好的剪切性能，刃口开齿的齿形应清晰，无缺齿、烂齿现象。</t>
  </si>
  <si>
    <t>25cm横齿（敷料）</t>
  </si>
  <si>
    <t>组织拉钩</t>
  </si>
  <si>
    <t>12.5cm同向直角/直角2个/套</t>
  </si>
  <si>
    <t>4号刀柄</t>
  </si>
  <si>
    <t>胆道探针包</t>
  </si>
  <si>
    <t>取石钳</t>
  </si>
  <si>
    <t>20cm 穿鳃式H20(胆)</t>
  </si>
  <si>
    <t>[产品结构]有二种型式:由中间连接的两片组成，头部为钳喙；或由头部、杆部和手柄组成，头部为一对带钳喙的叶片。采用不锈钢材料制成。非无菌提供。使用前由使用机构根据说明书进行灭菌或消毒。不在内窥镜下使用。
[产品性能]
1、取石钳唇头齿应清晰,头槽应居中,取石钳(迭鳃式 膀胱)头槽内挑齿应清晰,齿位分布应均匀,头端二片应无错位和偏移现象。
2、取石钳(软管式)软管应平直，排列应整齐，并有良好的弹性。
3、取石钳开闭应轻松灵活，不应有卡塞现象。
4、取石钳应经热处理，其硬度为40~58HRC。
5、取石钳外表可制成有光亮或无光亮,其表面粗糙度(除软管、柄身内面)参数Ra之数值应不大于:有光亮0.4μm，无光亮0.8μm.
6、取石钳外表应具有良好的耐腐蚀性能。
7、取石钳外表不应有锋棱、毛刺、裂纹。</t>
  </si>
  <si>
    <t>20cm 穿鳃式H32(胆)</t>
  </si>
  <si>
    <t>24cm 90°×19全齿</t>
  </si>
  <si>
    <t>22cm 65×23半齿</t>
  </si>
  <si>
    <t>25cm细针</t>
  </si>
  <si>
    <t>[产品结构]由钳喙、关节和钳柄组成，头部有网纹齿，尾部有指圈，中间穿鳃后用铆钉连接固定，在两指圈间有锁止牙，起夹持固定作用。可重复使用。
[产品性能]
1、持针钳由不锈钢材料制成。
2、持针钳应有良好的夹持性能。
3、持针钳应有良好的弹性和牢固性。
4、持针钳开闭应轻松灵活，无卡塞现象;鳃部应无明显摆动现象。
5、持针钳表面可做成电镀或不电镀，皆具有良好的耐腐蚀性。
★6、持针钳头端应圆滑，外表应无锋棱、毛刺、裂纹。唇头齿、唇头钩和锁止牙应清晰完整，无缺损现象。</t>
  </si>
  <si>
    <t>胆道探条</t>
  </si>
  <si>
    <t>2号</t>
  </si>
  <si>
    <t>[产品结构]由头部、杆部和枘部组成。采用不锈钢材料制成。非无菌提供。使用前由使用机构根据说明书进行灭菌或消毒。不在内窥镜下使用。
[产品性能]
1、探条头、杆连接应牢固。
2、探条头部的尺寸应符合技术要求的规定。
3、探条经处理后，不锈钢材料的硬度应不大于300HV0.2。
4、探条表面粗糙度Ra之数值应不大于:有光亮为0.4μm，无光亮为0.8μm。
5、胆道探条应具有良好的耐腐蚀性能。
6、探条头部应圆滑，外表应无锋棱、毛刺、裂纹；焊接处应无明显砂眼及堆积物。</t>
  </si>
  <si>
    <t>3号</t>
  </si>
  <si>
    <t>5号</t>
  </si>
  <si>
    <t>6号</t>
  </si>
  <si>
    <t>8号</t>
  </si>
  <si>
    <t>胆石匙（刮勺）</t>
  </si>
  <si>
    <t>25cm，匙宽5/6</t>
  </si>
  <si>
    <t>[产品结构]细长设计，头部为边缘锋利的匙形或内边缘锋利的方形。采用不锈钢、黄铜材料制成。非无菌提供。使用前由使用机构根据说明书进行灭菌或消毒。不在内窥镜下使用。
[产品性能]
1、胆石匙的匙口应光滑、四周应平整,不得有卷口、缺口、裂纹。杆部应能在使用范围内任意弯曲,不得有断裂或镀层脱落。
2、单头胆石匙的头部与柄部连接应牢固。柄部不得有漏水、漏气、歪斜现象。
3、胆石匙的表面粗糙度参数Ra之数值应不大于:无光亮0.8μm，有光亮0.4μm。
4、铜制胆石匙的镀层应符合YY0076中D.Ni2/Cr0.1或D.L3Ni2/Cr0.1的规定。不锈钢制胆石匙应具有良好的耐腐蚀性能。
5、胆石匙的外形成光滑，无锋棱、毛刺、裂纹。</t>
  </si>
  <si>
    <t>25cm，匙宽8/10</t>
  </si>
  <si>
    <t>25cm，匙宽12/14</t>
  </si>
  <si>
    <t>甲状腺器械包</t>
  </si>
  <si>
    <t>20cm弯全齿</t>
  </si>
  <si>
    <t>扁桃体钳</t>
  </si>
  <si>
    <t>22cm三爪</t>
  </si>
  <si>
    <t>[产品结构]由中间连接的两片组成，头部为钳喙。采用不锈钢材料制成。非无菌提供。使用前由使用机构根据说明书进行灭菌或消毒。不在内窥镜下使用。
[产品性能]
1、钳子应有良好的弹性和牢固性。
2、钳子锁止牙全部锁合时，多齿钳唇头齿应闭合，三爪钳的爪钩应对应并合。
3、钳子开闭应轻松灵活，不应有卡塞现象，头端应无明显摆动现象。
4、钳子应经热处理，其硬度为40HRC~48HRC，二片硬度值相差应不大于4HRC。
5、钳子外表面粗糙度Ra之数值应不大于0.8μm。
6、钳子应有良好的耐腐蚀性能。
7、钳子应对称，外表应无锋棱、毛刺、裂纹。唇头齿和锁止牙应清晰完整，无缺损现象，</t>
  </si>
  <si>
    <t>18cm 70°×12半齿</t>
  </si>
  <si>
    <t>肠夹持钳</t>
  </si>
  <si>
    <t>18cm</t>
  </si>
  <si>
    <t>[产品结构]
由中间连接的两片组成，头部为钳喙。采用不锈钢材料制成。非无菌提供。使用前由使用机构根据说明书进行灭菌或消毒。不在内窥镜下使用。
[产品性能]
1、钳子应有良好的弹性和牢固性。
2、钳子锁止牙全部锁合时，唇头齿应闭合，头部及环的周围应圆钝。
3、钳子开闭应轻松灵活，不应有卡塞现象，鳃部应无明显摆动现象。
4、钳子应经热处理，其硬度为40~48HRC，二片硬度值相差应不大于4HRC。
5、钳子外表粗糙度Ra之数值应不大于0.8μm。
6、钳子外表应具有良好的耐腐蚀性能。
7、钳子应对称，外表应无锋棱、毛刺、裂纹。钳子唇头齿、锁止牙应清晰完整，不应有缺损现象。</t>
  </si>
  <si>
    <t>阑尾器械包</t>
  </si>
  <si>
    <t>25cm直有齿 头宽10</t>
  </si>
  <si>
    <t>25cm直无齿 头宽10</t>
  </si>
  <si>
    <t>碗包</t>
  </si>
  <si>
    <t>帕巾钳</t>
  </si>
  <si>
    <t>14cm尖头</t>
  </si>
  <si>
    <t>20cm</t>
  </si>
  <si>
    <t>合计：</t>
  </si>
</sst>
</file>

<file path=xl/styles.xml><?xml version="1.0" encoding="utf-8"?>
<styleSheet xmlns="http://schemas.openxmlformats.org/spreadsheetml/2006/main">
  <numFmts count="6">
    <numFmt numFmtId="176" formatCode="0.00;[Red]0.00"/>
    <numFmt numFmtId="177" formatCode="#,##0.00;[Red]#,##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楷体"/>
      <charset val="134"/>
    </font>
    <font>
      <b/>
      <sz val="16"/>
      <name val="华文楷体"/>
      <charset val="134"/>
    </font>
    <font>
      <sz val="16"/>
      <color theme="1"/>
      <name val="华文楷体"/>
      <charset val="134"/>
    </font>
    <font>
      <b/>
      <sz val="16"/>
      <color theme="1"/>
      <name val="华文楷体"/>
      <charset val="134"/>
    </font>
    <font>
      <b/>
      <sz val="16"/>
      <color rgb="FF000000"/>
      <name val="华文楷体"/>
      <charset val="134"/>
    </font>
    <font>
      <sz val="16"/>
      <name val="华文楷体"/>
      <charset val="134"/>
    </font>
    <font>
      <b/>
      <sz val="16"/>
      <name val="华文楷体"/>
      <charset val="0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2" fillId="13" borderId="0">
      <alignment vertical="center"/>
    </xf>
    <xf numFmtId="0" fontId="11" fillId="3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9" borderId="0">
      <alignment vertical="center"/>
    </xf>
    <xf numFmtId="0" fontId="14" fillId="6" borderId="0">
      <alignment vertical="center"/>
    </xf>
    <xf numFmtId="43" fontId="0" fillId="0" borderId="0">
      <alignment vertical="center"/>
    </xf>
    <xf numFmtId="0" fontId="17" fillId="17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7" fillId="2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2" fillId="0" borderId="8">
      <alignment vertical="center"/>
    </xf>
    <xf numFmtId="0" fontId="25" fillId="0" borderId="8">
      <alignment vertical="center"/>
    </xf>
    <xf numFmtId="0" fontId="17" fillId="12" borderId="0">
      <alignment vertical="center"/>
    </xf>
    <xf numFmtId="0" fontId="18" fillId="0" borderId="9">
      <alignment vertical="center"/>
    </xf>
    <xf numFmtId="0" fontId="17" fillId="19" borderId="0">
      <alignment vertical="center"/>
    </xf>
    <xf numFmtId="0" fontId="21" fillId="21" borderId="7">
      <alignment vertical="center"/>
    </xf>
    <xf numFmtId="0" fontId="24" fillId="21" borderId="6">
      <alignment vertical="center"/>
    </xf>
    <xf numFmtId="0" fontId="26" fillId="26" borderId="10">
      <alignment vertical="center"/>
    </xf>
    <xf numFmtId="0" fontId="12" fillId="25" borderId="0">
      <alignment vertical="center"/>
    </xf>
    <xf numFmtId="0" fontId="17" fillId="11" borderId="0">
      <alignment vertical="center"/>
    </xf>
    <xf numFmtId="0" fontId="27" fillId="0" borderId="11">
      <alignment vertical="center"/>
    </xf>
    <xf numFmtId="0" fontId="28" fillId="0" borderId="12">
      <alignment vertical="center"/>
    </xf>
    <xf numFmtId="0" fontId="16" fillId="8" borderId="0">
      <alignment vertical="center"/>
    </xf>
    <xf numFmtId="0" fontId="13" fillId="5" borderId="0">
      <alignment vertical="center"/>
    </xf>
    <xf numFmtId="0" fontId="12" fillId="32" borderId="0">
      <alignment vertical="center"/>
    </xf>
    <xf numFmtId="0" fontId="17" fillId="24" borderId="0">
      <alignment vertical="center"/>
    </xf>
    <xf numFmtId="0" fontId="12" fillId="4" borderId="0">
      <alignment vertical="center"/>
    </xf>
    <xf numFmtId="0" fontId="12" fillId="23" borderId="0">
      <alignment vertical="center"/>
    </xf>
    <xf numFmtId="0" fontId="12" fillId="7" borderId="0">
      <alignment vertical="center"/>
    </xf>
    <xf numFmtId="0" fontId="12" fillId="16" borderId="0">
      <alignment vertical="center"/>
    </xf>
    <xf numFmtId="0" fontId="17" fillId="31" borderId="0">
      <alignment vertical="center"/>
    </xf>
    <xf numFmtId="0" fontId="17" fillId="18" borderId="0">
      <alignment vertical="center"/>
    </xf>
    <xf numFmtId="0" fontId="12" fillId="15" borderId="0">
      <alignment vertical="center"/>
    </xf>
    <xf numFmtId="0" fontId="12" fillId="28" borderId="0">
      <alignment vertical="center"/>
    </xf>
    <xf numFmtId="0" fontId="17" fillId="27" borderId="0">
      <alignment vertical="center"/>
    </xf>
    <xf numFmtId="0" fontId="12" fillId="10" borderId="0">
      <alignment vertical="center"/>
    </xf>
    <xf numFmtId="0" fontId="17" fillId="22" borderId="0">
      <alignment vertical="center"/>
    </xf>
    <xf numFmtId="0" fontId="17" fillId="30" borderId="0">
      <alignment vertical="center"/>
    </xf>
    <xf numFmtId="0" fontId="12" fillId="29" borderId="0">
      <alignment vertical="center"/>
    </xf>
    <xf numFmtId="0" fontId="17" fillId="14" borderId="0">
      <alignment vertical="center"/>
    </xf>
    <xf numFmtId="0" fontId="15" fillId="0" borderId="0">
      <alignment vertical="center"/>
    </xf>
  </cellStyleXfs>
  <cellXfs count="4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7"/>
  <sheetViews>
    <sheetView tabSelected="1" workbookViewId="0">
      <selection activeCell="C201" sqref="C201"/>
    </sheetView>
  </sheetViews>
  <sheetFormatPr defaultColWidth="9" defaultRowHeight="13.5"/>
  <cols>
    <col min="1" max="1" width="5.875" customWidth="1"/>
    <col min="2" max="2" width="17" style="2" customWidth="1"/>
    <col min="3" max="3" width="19.125" style="3" customWidth="1"/>
    <col min="4" max="4" width="15.125" style="3" customWidth="1"/>
    <col min="5" max="5" width="10.625" style="4" customWidth="1"/>
    <col min="6" max="6" width="12.75" style="4" customWidth="1"/>
    <col min="7" max="7" width="14.625" style="4" customWidth="1"/>
    <col min="8" max="8" width="54.5" customWidth="1"/>
    <col min="9" max="9" width="14.75" customWidth="1"/>
  </cols>
  <sheetData>
    <row r="1" ht="47" customHeight="1" spans="1:9">
      <c r="A1" s="5" t="s">
        <v>0</v>
      </c>
      <c r="B1" s="6"/>
      <c r="C1" s="5"/>
      <c r="D1" s="5"/>
      <c r="E1" s="5"/>
      <c r="F1" s="5"/>
      <c r="G1" s="5"/>
      <c r="H1" s="5"/>
      <c r="I1" s="5"/>
    </row>
    <row r="2" ht="40.5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20.25" spans="1:9">
      <c r="A3" s="8">
        <v>1</v>
      </c>
      <c r="B3" s="9" t="s">
        <v>10</v>
      </c>
      <c r="C3" s="10" t="s">
        <v>11</v>
      </c>
      <c r="D3" s="9" t="s">
        <v>12</v>
      </c>
      <c r="E3" s="10">
        <v>120</v>
      </c>
      <c r="F3" s="10">
        <v>47.04</v>
      </c>
      <c r="G3" s="11">
        <f>SUM(G4)</f>
        <v>5644.8</v>
      </c>
      <c r="H3" s="12" t="s">
        <v>13</v>
      </c>
      <c r="I3" s="27"/>
    </row>
    <row r="4" ht="20.25" spans="1:9">
      <c r="A4" s="8"/>
      <c r="B4" s="9"/>
      <c r="C4" s="10" t="s">
        <v>14</v>
      </c>
      <c r="D4" s="9" t="s">
        <v>12</v>
      </c>
      <c r="E4" s="10">
        <v>120</v>
      </c>
      <c r="F4" s="10">
        <v>47.04</v>
      </c>
      <c r="G4" s="11">
        <v>5644.8</v>
      </c>
      <c r="H4" s="13"/>
      <c r="I4" s="27" t="s">
        <v>15</v>
      </c>
    </row>
    <row r="5" ht="141" customHeight="1" spans="1:9">
      <c r="A5" s="8"/>
      <c r="B5" s="9"/>
      <c r="C5" s="10" t="s">
        <v>16</v>
      </c>
      <c r="D5" s="9" t="s">
        <v>17</v>
      </c>
      <c r="E5" s="10">
        <v>160</v>
      </c>
      <c r="F5" s="10">
        <v>47.04</v>
      </c>
      <c r="G5" s="11">
        <v>7526.4</v>
      </c>
      <c r="H5" s="14"/>
      <c r="I5" s="27" t="s">
        <v>15</v>
      </c>
    </row>
    <row r="6" ht="162" spans="1:9">
      <c r="A6" s="8"/>
      <c r="B6" s="9"/>
      <c r="C6" s="10" t="s">
        <v>18</v>
      </c>
      <c r="D6" s="9" t="s">
        <v>17</v>
      </c>
      <c r="E6" s="10">
        <v>80</v>
      </c>
      <c r="F6" s="10">
        <v>50.8</v>
      </c>
      <c r="G6" s="11">
        <v>4064</v>
      </c>
      <c r="H6" s="15" t="s">
        <v>19</v>
      </c>
      <c r="I6" s="27"/>
    </row>
    <row r="7" ht="167" customHeight="1" spans="1:9">
      <c r="A7" s="8"/>
      <c r="B7" s="9"/>
      <c r="C7" s="10" t="s">
        <v>20</v>
      </c>
      <c r="D7" s="9" t="s">
        <v>21</v>
      </c>
      <c r="E7" s="10">
        <v>80</v>
      </c>
      <c r="F7" s="10">
        <v>44.56</v>
      </c>
      <c r="G7" s="11">
        <v>3564.8</v>
      </c>
      <c r="H7" s="15" t="s">
        <v>22</v>
      </c>
      <c r="I7" s="27" t="s">
        <v>15</v>
      </c>
    </row>
    <row r="8" ht="64" customHeight="1" spans="1:9">
      <c r="A8" s="8"/>
      <c r="B8" s="9"/>
      <c r="C8" s="10" t="s">
        <v>23</v>
      </c>
      <c r="D8" s="9" t="s">
        <v>21</v>
      </c>
      <c r="E8" s="10">
        <v>50</v>
      </c>
      <c r="F8" s="10">
        <v>52.16</v>
      </c>
      <c r="G8" s="11">
        <v>2608</v>
      </c>
      <c r="H8" s="12" t="s">
        <v>24</v>
      </c>
      <c r="I8" s="27" t="s">
        <v>15</v>
      </c>
    </row>
    <row r="9" ht="119" customHeight="1" spans="1:9">
      <c r="A9" s="8"/>
      <c r="B9" s="9"/>
      <c r="C9" s="10" t="s">
        <v>16</v>
      </c>
      <c r="D9" s="9" t="s">
        <v>21</v>
      </c>
      <c r="E9" s="10">
        <v>80</v>
      </c>
      <c r="F9" s="10">
        <v>47.04</v>
      </c>
      <c r="G9" s="11">
        <v>3763.2</v>
      </c>
      <c r="H9" s="14"/>
      <c r="I9" s="27"/>
    </row>
    <row r="10" ht="57" customHeight="1" spans="1:9">
      <c r="A10" s="8"/>
      <c r="B10" s="9"/>
      <c r="C10" s="10" t="s">
        <v>25</v>
      </c>
      <c r="D10" s="9" t="s">
        <v>21</v>
      </c>
      <c r="E10" s="10">
        <v>40</v>
      </c>
      <c r="F10" s="10">
        <v>40.72</v>
      </c>
      <c r="G10" s="11">
        <v>1628.8</v>
      </c>
      <c r="H10" s="12" t="s">
        <v>26</v>
      </c>
      <c r="I10" s="27" t="s">
        <v>15</v>
      </c>
    </row>
    <row r="11" ht="92" customHeight="1" spans="1:9">
      <c r="A11" s="8"/>
      <c r="B11" s="9"/>
      <c r="C11" s="10" t="s">
        <v>27</v>
      </c>
      <c r="D11" s="9" t="s">
        <v>21</v>
      </c>
      <c r="E11" s="10">
        <v>40</v>
      </c>
      <c r="F11" s="10">
        <v>38.16</v>
      </c>
      <c r="G11" s="11">
        <v>1526.4</v>
      </c>
      <c r="H11" s="14"/>
      <c r="I11" s="27" t="s">
        <v>15</v>
      </c>
    </row>
    <row r="12" ht="131" customHeight="1" spans="1:9">
      <c r="A12" s="8"/>
      <c r="B12" s="9"/>
      <c r="C12" s="10" t="s">
        <v>28</v>
      </c>
      <c r="D12" s="9" t="s">
        <v>17</v>
      </c>
      <c r="E12" s="10">
        <v>40</v>
      </c>
      <c r="F12" s="10">
        <v>17.84</v>
      </c>
      <c r="G12" s="11">
        <v>713.6</v>
      </c>
      <c r="H12" s="15" t="s">
        <v>29</v>
      </c>
      <c r="I12" s="27"/>
    </row>
    <row r="13" ht="94.5" spans="1:9">
      <c r="A13" s="8"/>
      <c r="B13" s="9"/>
      <c r="C13" s="10" t="s">
        <v>30</v>
      </c>
      <c r="D13" s="9" t="s">
        <v>17</v>
      </c>
      <c r="E13" s="10">
        <v>40</v>
      </c>
      <c r="F13" s="10">
        <v>11.52</v>
      </c>
      <c r="G13" s="11">
        <v>460.8</v>
      </c>
      <c r="H13" s="15" t="s">
        <v>31</v>
      </c>
      <c r="I13" s="27"/>
    </row>
    <row r="14" ht="57" customHeight="1" spans="1:9">
      <c r="A14" s="8"/>
      <c r="B14" s="9"/>
      <c r="C14" s="10" t="s">
        <v>32</v>
      </c>
      <c r="D14" s="9" t="s">
        <v>33</v>
      </c>
      <c r="E14" s="10">
        <v>50</v>
      </c>
      <c r="F14" s="10">
        <v>26.8</v>
      </c>
      <c r="G14" s="11">
        <v>1340</v>
      </c>
      <c r="H14" s="12" t="s">
        <v>34</v>
      </c>
      <c r="I14" s="27"/>
    </row>
    <row r="15" ht="58" customHeight="1" spans="1:9">
      <c r="A15" s="8"/>
      <c r="B15" s="9"/>
      <c r="C15" s="10" t="s">
        <v>32</v>
      </c>
      <c r="D15" s="9" t="s">
        <v>35</v>
      </c>
      <c r="E15" s="10">
        <v>50</v>
      </c>
      <c r="F15" s="10">
        <v>36.96</v>
      </c>
      <c r="G15" s="11">
        <v>1848</v>
      </c>
      <c r="H15" s="14"/>
      <c r="I15" s="27"/>
    </row>
    <row r="16" ht="121.5" spans="1:9">
      <c r="A16" s="8"/>
      <c r="B16" s="9"/>
      <c r="C16" s="10" t="s">
        <v>36</v>
      </c>
      <c r="D16" s="16" t="s">
        <v>37</v>
      </c>
      <c r="E16" s="10">
        <v>40</v>
      </c>
      <c r="F16" s="17">
        <v>18.8</v>
      </c>
      <c r="G16" s="18">
        <v>752</v>
      </c>
      <c r="H16" s="15" t="s">
        <v>38</v>
      </c>
      <c r="I16" s="27" t="s">
        <v>15</v>
      </c>
    </row>
    <row r="17" ht="242" customHeight="1" spans="1:9">
      <c r="A17" s="8">
        <v>2</v>
      </c>
      <c r="B17" s="7" t="s">
        <v>39</v>
      </c>
      <c r="C17" s="19" t="s">
        <v>40</v>
      </c>
      <c r="D17" s="9" t="s">
        <v>41</v>
      </c>
      <c r="E17" s="19">
        <v>6</v>
      </c>
      <c r="F17" s="20">
        <v>200</v>
      </c>
      <c r="G17" s="20">
        <v>1200</v>
      </c>
      <c r="H17" s="21" t="s">
        <v>42</v>
      </c>
      <c r="I17" s="27"/>
    </row>
    <row r="18" ht="175.5" spans="1:9">
      <c r="A18" s="8"/>
      <c r="B18" s="7"/>
      <c r="C18" s="19" t="s">
        <v>40</v>
      </c>
      <c r="D18" s="9" t="s">
        <v>43</v>
      </c>
      <c r="E18" s="19">
        <v>6</v>
      </c>
      <c r="F18" s="20">
        <v>200</v>
      </c>
      <c r="G18" s="20">
        <v>1200</v>
      </c>
      <c r="H18" s="21" t="s">
        <v>42</v>
      </c>
      <c r="I18" s="27"/>
    </row>
    <row r="19" ht="175" customHeight="1" spans="1:9">
      <c r="A19" s="8"/>
      <c r="B19" s="7"/>
      <c r="C19" s="9" t="s">
        <v>44</v>
      </c>
      <c r="D19" s="9" t="s">
        <v>45</v>
      </c>
      <c r="E19" s="19">
        <v>6</v>
      </c>
      <c r="F19" s="20">
        <v>102.8</v>
      </c>
      <c r="G19" s="20">
        <v>616.8</v>
      </c>
      <c r="H19" s="21" t="s">
        <v>13</v>
      </c>
      <c r="I19" s="27"/>
    </row>
    <row r="20" ht="40.5" spans="1:9">
      <c r="A20" s="8">
        <v>3</v>
      </c>
      <c r="B20" s="7" t="s">
        <v>46</v>
      </c>
      <c r="C20" s="9" t="s">
        <v>47</v>
      </c>
      <c r="D20" s="9" t="s">
        <v>48</v>
      </c>
      <c r="E20" s="9">
        <v>20</v>
      </c>
      <c r="F20" s="9">
        <v>15</v>
      </c>
      <c r="G20" s="9">
        <f t="shared" ref="G20:G23" si="0">F20*E20</f>
        <v>300</v>
      </c>
      <c r="H20" s="22" t="s">
        <v>49</v>
      </c>
      <c r="I20" s="27"/>
    </row>
    <row r="21" ht="216" spans="1:9">
      <c r="A21" s="8"/>
      <c r="B21" s="7"/>
      <c r="C21" s="23" t="s">
        <v>50</v>
      </c>
      <c r="D21" s="23" t="s">
        <v>51</v>
      </c>
      <c r="E21" s="9">
        <v>20</v>
      </c>
      <c r="F21" s="9">
        <v>89.6</v>
      </c>
      <c r="G21" s="9">
        <f t="shared" si="0"/>
        <v>1792</v>
      </c>
      <c r="H21" s="21" t="s">
        <v>52</v>
      </c>
      <c r="I21" s="27"/>
    </row>
    <row r="22" ht="162" spans="1:9">
      <c r="A22" s="8"/>
      <c r="B22" s="7"/>
      <c r="C22" s="9" t="s">
        <v>44</v>
      </c>
      <c r="D22" s="9" t="s">
        <v>53</v>
      </c>
      <c r="E22" s="9">
        <v>20</v>
      </c>
      <c r="F22" s="9">
        <v>65.2</v>
      </c>
      <c r="G22" s="9">
        <f t="shared" si="0"/>
        <v>1304</v>
      </c>
      <c r="H22" s="21" t="s">
        <v>13</v>
      </c>
      <c r="I22" s="27"/>
    </row>
    <row r="23" ht="135" spans="1:9">
      <c r="A23" s="8"/>
      <c r="B23" s="7"/>
      <c r="C23" s="23" t="s">
        <v>25</v>
      </c>
      <c r="D23" s="23" t="s">
        <v>54</v>
      </c>
      <c r="E23" s="9">
        <v>20</v>
      </c>
      <c r="F23" s="9">
        <v>57.3</v>
      </c>
      <c r="G23" s="9">
        <f t="shared" si="0"/>
        <v>1146</v>
      </c>
      <c r="H23" s="21" t="s">
        <v>55</v>
      </c>
      <c r="I23" s="27"/>
    </row>
    <row r="24" ht="20.25" spans="1:9">
      <c r="A24" s="8">
        <v>4</v>
      </c>
      <c r="B24" s="9" t="s">
        <v>56</v>
      </c>
      <c r="C24" s="9" t="s">
        <v>57</v>
      </c>
      <c r="D24" s="9" t="s">
        <v>48</v>
      </c>
      <c r="E24" s="9">
        <v>15</v>
      </c>
      <c r="F24" s="9">
        <v>9</v>
      </c>
      <c r="G24" s="9">
        <v>135</v>
      </c>
      <c r="H24" s="22" t="s">
        <v>49</v>
      </c>
      <c r="I24" s="27"/>
    </row>
    <row r="25" ht="162" spans="1:9">
      <c r="A25" s="8"/>
      <c r="B25" s="9"/>
      <c r="C25" s="9" t="s">
        <v>44</v>
      </c>
      <c r="D25" s="9" t="s">
        <v>58</v>
      </c>
      <c r="E25" s="9">
        <v>15</v>
      </c>
      <c r="F25" s="20">
        <v>58.8</v>
      </c>
      <c r="G25" s="9">
        <v>882</v>
      </c>
      <c r="H25" s="21" t="s">
        <v>13</v>
      </c>
      <c r="I25" s="27"/>
    </row>
    <row r="26" ht="162" spans="1:9">
      <c r="A26" s="8"/>
      <c r="B26" s="9"/>
      <c r="C26" s="9" t="s">
        <v>44</v>
      </c>
      <c r="D26" s="9" t="s">
        <v>59</v>
      </c>
      <c r="E26" s="9">
        <v>15</v>
      </c>
      <c r="F26" s="20">
        <v>58.8</v>
      </c>
      <c r="G26" s="9">
        <v>882</v>
      </c>
      <c r="H26" s="21" t="s">
        <v>13</v>
      </c>
      <c r="I26" s="27"/>
    </row>
    <row r="27" ht="175.5" spans="1:9">
      <c r="A27" s="8"/>
      <c r="B27" s="9"/>
      <c r="C27" s="9" t="s">
        <v>60</v>
      </c>
      <c r="D27" s="9" t="s">
        <v>61</v>
      </c>
      <c r="E27" s="9">
        <v>15</v>
      </c>
      <c r="F27" s="20">
        <v>65.2</v>
      </c>
      <c r="G27" s="9">
        <v>978</v>
      </c>
      <c r="H27" s="21" t="s">
        <v>62</v>
      </c>
      <c r="I27" s="27" t="s">
        <v>15</v>
      </c>
    </row>
    <row r="28" ht="135" spans="1:9">
      <c r="A28" s="8"/>
      <c r="B28" s="9"/>
      <c r="C28" s="23" t="s">
        <v>63</v>
      </c>
      <c r="D28" s="23" t="s">
        <v>64</v>
      </c>
      <c r="E28" s="9">
        <v>15</v>
      </c>
      <c r="F28" s="20">
        <v>57.3</v>
      </c>
      <c r="G28" s="9">
        <v>859.5</v>
      </c>
      <c r="H28" s="21" t="s">
        <v>55</v>
      </c>
      <c r="I28" s="27"/>
    </row>
    <row r="29" ht="81" spans="1:9">
      <c r="A29" s="8"/>
      <c r="B29" s="9"/>
      <c r="C29" s="9" t="s">
        <v>32</v>
      </c>
      <c r="D29" s="9" t="s">
        <v>65</v>
      </c>
      <c r="E29" s="9">
        <v>15</v>
      </c>
      <c r="F29" s="10">
        <v>36.96</v>
      </c>
      <c r="G29" s="9">
        <v>693</v>
      </c>
      <c r="H29" s="21" t="s">
        <v>34</v>
      </c>
      <c r="I29" s="27"/>
    </row>
    <row r="30" ht="216" spans="1:9">
      <c r="A30" s="8"/>
      <c r="B30" s="9"/>
      <c r="C30" s="23" t="s">
        <v>50</v>
      </c>
      <c r="D30" s="23" t="s">
        <v>51</v>
      </c>
      <c r="E30" s="9">
        <v>15</v>
      </c>
      <c r="F30" s="9">
        <v>89.6</v>
      </c>
      <c r="G30" s="9">
        <v>1344</v>
      </c>
      <c r="H30" s="21" t="s">
        <v>52</v>
      </c>
      <c r="I30" s="27"/>
    </row>
    <row r="31" ht="20.25" spans="1:9">
      <c r="A31" s="8"/>
      <c r="B31" s="9"/>
      <c r="C31" s="9" t="s">
        <v>66</v>
      </c>
      <c r="D31" s="9" t="s">
        <v>67</v>
      </c>
      <c r="E31" s="9">
        <v>15</v>
      </c>
      <c r="F31" s="9">
        <v>19</v>
      </c>
      <c r="G31" s="9">
        <v>285</v>
      </c>
      <c r="H31" s="22" t="s">
        <v>49</v>
      </c>
      <c r="I31" s="27"/>
    </row>
    <row r="32" ht="20.25" spans="1:9">
      <c r="A32" s="8"/>
      <c r="B32" s="9"/>
      <c r="C32" s="9" t="s">
        <v>66</v>
      </c>
      <c r="D32" s="9" t="s">
        <v>68</v>
      </c>
      <c r="E32" s="9">
        <v>15</v>
      </c>
      <c r="F32" s="9">
        <v>16</v>
      </c>
      <c r="G32" s="9">
        <v>240</v>
      </c>
      <c r="H32" s="22" t="s">
        <v>49</v>
      </c>
      <c r="I32" s="27"/>
    </row>
    <row r="33" ht="20.25" spans="1:9">
      <c r="A33" s="8"/>
      <c r="B33" s="9"/>
      <c r="C33" s="9" t="s">
        <v>66</v>
      </c>
      <c r="D33" s="9" t="s">
        <v>69</v>
      </c>
      <c r="E33" s="9">
        <v>15</v>
      </c>
      <c r="F33" s="9">
        <v>9</v>
      </c>
      <c r="G33" s="9">
        <v>135</v>
      </c>
      <c r="H33" s="22" t="s">
        <v>49</v>
      </c>
      <c r="I33" s="27"/>
    </row>
    <row r="34" ht="24" customHeight="1" spans="1:9">
      <c r="A34" s="8"/>
      <c r="B34" s="9"/>
      <c r="C34" s="9" t="s">
        <v>70</v>
      </c>
      <c r="D34" s="9" t="s">
        <v>71</v>
      </c>
      <c r="E34" s="9">
        <v>15</v>
      </c>
      <c r="F34" s="9">
        <v>16</v>
      </c>
      <c r="G34" s="9">
        <v>240</v>
      </c>
      <c r="H34" s="22" t="s">
        <v>49</v>
      </c>
      <c r="I34" s="27"/>
    </row>
    <row r="35" ht="293" customHeight="1" spans="1:9">
      <c r="A35" s="8">
        <v>5</v>
      </c>
      <c r="B35" s="9" t="s">
        <v>72</v>
      </c>
      <c r="C35" s="7" t="s">
        <v>73</v>
      </c>
      <c r="D35" s="7" t="s">
        <v>74</v>
      </c>
      <c r="E35" s="7">
        <v>1</v>
      </c>
      <c r="F35" s="17">
        <v>364</v>
      </c>
      <c r="G35" s="17">
        <f>F35*1</f>
        <v>364</v>
      </c>
      <c r="H35" s="21" t="s">
        <v>75</v>
      </c>
      <c r="I35" s="27" t="s">
        <v>15</v>
      </c>
    </row>
    <row r="36" ht="221" customHeight="1" spans="1:9">
      <c r="A36" s="8"/>
      <c r="B36" s="9"/>
      <c r="C36" s="7" t="s">
        <v>73</v>
      </c>
      <c r="D36" s="7" t="s">
        <v>76</v>
      </c>
      <c r="E36" s="7">
        <v>1</v>
      </c>
      <c r="F36" s="17">
        <v>364</v>
      </c>
      <c r="G36" s="17">
        <f>F36*1</f>
        <v>364</v>
      </c>
      <c r="H36" s="21" t="s">
        <v>75</v>
      </c>
      <c r="I36" s="27" t="s">
        <v>15</v>
      </c>
    </row>
    <row r="37" ht="21" customHeight="1" spans="1:9">
      <c r="A37" s="8"/>
      <c r="B37" s="9"/>
      <c r="C37" s="7" t="s">
        <v>73</v>
      </c>
      <c r="D37" s="7" t="s">
        <v>77</v>
      </c>
      <c r="E37" s="7">
        <v>2</v>
      </c>
      <c r="F37" s="17">
        <v>168</v>
      </c>
      <c r="G37" s="17">
        <f t="shared" ref="G37:G42" si="1">F37*2</f>
        <v>336</v>
      </c>
      <c r="H37" s="21" t="s">
        <v>75</v>
      </c>
      <c r="I37" s="27" t="s">
        <v>15</v>
      </c>
    </row>
    <row r="38" ht="21" customHeight="1" spans="1:9">
      <c r="A38" s="8"/>
      <c r="B38" s="9"/>
      <c r="C38" s="7" t="s">
        <v>73</v>
      </c>
      <c r="D38" s="7" t="s">
        <v>78</v>
      </c>
      <c r="E38" s="7">
        <v>2</v>
      </c>
      <c r="F38" s="17">
        <v>168</v>
      </c>
      <c r="G38" s="17">
        <f t="shared" si="1"/>
        <v>336</v>
      </c>
      <c r="H38" s="21" t="s">
        <v>75</v>
      </c>
      <c r="I38" s="27" t="s">
        <v>15</v>
      </c>
    </row>
    <row r="39" ht="21" customHeight="1" spans="1:9">
      <c r="A39" s="8"/>
      <c r="B39" s="9"/>
      <c r="C39" s="7" t="s">
        <v>73</v>
      </c>
      <c r="D39" s="7" t="s">
        <v>79</v>
      </c>
      <c r="E39" s="7">
        <v>2</v>
      </c>
      <c r="F39" s="17">
        <v>80</v>
      </c>
      <c r="G39" s="17">
        <f t="shared" si="1"/>
        <v>160</v>
      </c>
      <c r="H39" s="21" t="s">
        <v>75</v>
      </c>
      <c r="I39" s="27" t="s">
        <v>15</v>
      </c>
    </row>
    <row r="40" ht="21" customHeight="1" spans="1:9">
      <c r="A40" s="8"/>
      <c r="B40" s="9"/>
      <c r="C40" s="7" t="s">
        <v>73</v>
      </c>
      <c r="D40" s="7" t="s">
        <v>80</v>
      </c>
      <c r="E40" s="7">
        <v>2</v>
      </c>
      <c r="F40" s="17">
        <v>80</v>
      </c>
      <c r="G40" s="17">
        <f t="shared" si="1"/>
        <v>160</v>
      </c>
      <c r="H40" s="21" t="s">
        <v>75</v>
      </c>
      <c r="I40" s="27" t="s">
        <v>15</v>
      </c>
    </row>
    <row r="41" ht="125" customHeight="1" spans="1:9">
      <c r="A41" s="8"/>
      <c r="B41" s="9"/>
      <c r="C41" s="7" t="s">
        <v>81</v>
      </c>
      <c r="D41" s="7" t="s">
        <v>82</v>
      </c>
      <c r="E41" s="7">
        <v>2</v>
      </c>
      <c r="F41" s="17">
        <v>1050</v>
      </c>
      <c r="G41" s="17">
        <f t="shared" si="1"/>
        <v>2100</v>
      </c>
      <c r="H41" s="15" t="s">
        <v>83</v>
      </c>
      <c r="I41" s="27"/>
    </row>
    <row r="42" ht="121.5" spans="1:9">
      <c r="A42" s="8"/>
      <c r="B42" s="9"/>
      <c r="C42" s="7" t="s">
        <v>81</v>
      </c>
      <c r="D42" s="7" t="s">
        <v>84</v>
      </c>
      <c r="E42" s="7">
        <v>2</v>
      </c>
      <c r="F42" s="17">
        <v>1050</v>
      </c>
      <c r="G42" s="17">
        <f t="shared" si="1"/>
        <v>2100</v>
      </c>
      <c r="H42" s="15" t="s">
        <v>83</v>
      </c>
      <c r="I42" s="27"/>
    </row>
    <row r="43" ht="189" customHeight="1" spans="1:9">
      <c r="A43" s="8"/>
      <c r="B43" s="9"/>
      <c r="C43" s="7" t="s">
        <v>85</v>
      </c>
      <c r="D43" s="7" t="s">
        <v>86</v>
      </c>
      <c r="E43" s="7">
        <v>1</v>
      </c>
      <c r="F43" s="17">
        <v>1050</v>
      </c>
      <c r="G43" s="17">
        <f>F43*1</f>
        <v>1050</v>
      </c>
      <c r="H43" s="21" t="s">
        <v>87</v>
      </c>
      <c r="I43" s="27" t="s">
        <v>15</v>
      </c>
    </row>
    <row r="44" ht="189" spans="1:9">
      <c r="A44" s="8"/>
      <c r="B44" s="9"/>
      <c r="C44" s="7" t="s">
        <v>88</v>
      </c>
      <c r="D44" s="7" t="s">
        <v>89</v>
      </c>
      <c r="E44" s="7">
        <v>2</v>
      </c>
      <c r="F44" s="17">
        <v>1100</v>
      </c>
      <c r="G44" s="17">
        <f t="shared" ref="G44:G47" si="2">F44*2</f>
        <v>2200</v>
      </c>
      <c r="H44" s="21" t="s">
        <v>90</v>
      </c>
      <c r="I44" s="27"/>
    </row>
    <row r="45" ht="192" customHeight="1" spans="1:9">
      <c r="A45" s="8"/>
      <c r="B45" s="9"/>
      <c r="C45" s="7" t="s">
        <v>88</v>
      </c>
      <c r="D45" s="7" t="s">
        <v>91</v>
      </c>
      <c r="E45" s="7">
        <v>2</v>
      </c>
      <c r="F45" s="17">
        <v>1100</v>
      </c>
      <c r="G45" s="17">
        <f t="shared" si="2"/>
        <v>2200</v>
      </c>
      <c r="H45" s="21" t="s">
        <v>90</v>
      </c>
      <c r="I45" s="27"/>
    </row>
    <row r="46" ht="202.5" spans="1:9">
      <c r="A46" s="8"/>
      <c r="B46" s="9"/>
      <c r="C46" s="7" t="s">
        <v>92</v>
      </c>
      <c r="D46" s="7" t="s">
        <v>93</v>
      </c>
      <c r="E46" s="7">
        <v>2</v>
      </c>
      <c r="F46" s="17">
        <v>1518</v>
      </c>
      <c r="G46" s="17">
        <f t="shared" si="2"/>
        <v>3036</v>
      </c>
      <c r="H46" s="21" t="s">
        <v>94</v>
      </c>
      <c r="I46" s="27"/>
    </row>
    <row r="47" ht="220" customHeight="1" spans="1:9">
      <c r="A47" s="8"/>
      <c r="B47" s="9"/>
      <c r="C47" s="7" t="s">
        <v>92</v>
      </c>
      <c r="D47" s="7" t="s">
        <v>95</v>
      </c>
      <c r="E47" s="7">
        <v>2</v>
      </c>
      <c r="F47" s="17">
        <v>1518</v>
      </c>
      <c r="G47" s="17">
        <f t="shared" si="2"/>
        <v>3036</v>
      </c>
      <c r="H47" s="21" t="s">
        <v>94</v>
      </c>
      <c r="I47" s="27"/>
    </row>
    <row r="48" ht="189" spans="1:9">
      <c r="A48" s="8">
        <v>6</v>
      </c>
      <c r="B48" s="24" t="s">
        <v>96</v>
      </c>
      <c r="C48" s="7" t="s">
        <v>97</v>
      </c>
      <c r="D48" s="7" t="s">
        <v>98</v>
      </c>
      <c r="E48" s="7">
        <v>2</v>
      </c>
      <c r="F48" s="17">
        <v>1398</v>
      </c>
      <c r="G48" s="17">
        <f>E48*1398</f>
        <v>2796</v>
      </c>
      <c r="H48" s="21" t="s">
        <v>99</v>
      </c>
      <c r="I48" s="27" t="s">
        <v>15</v>
      </c>
    </row>
    <row r="49" ht="216" spans="1:9">
      <c r="A49" s="8">
        <v>7</v>
      </c>
      <c r="B49" s="9" t="s">
        <v>100</v>
      </c>
      <c r="C49" s="23" t="s">
        <v>50</v>
      </c>
      <c r="D49" s="23" t="s">
        <v>51</v>
      </c>
      <c r="E49" s="25">
        <v>15</v>
      </c>
      <c r="F49" s="26">
        <v>86.2</v>
      </c>
      <c r="G49" s="7">
        <f t="shared" ref="G49:G72" si="3">F49*E49</f>
        <v>1293</v>
      </c>
      <c r="H49" s="21" t="s">
        <v>52</v>
      </c>
      <c r="I49" s="27"/>
    </row>
    <row r="50" ht="216" spans="1:9">
      <c r="A50" s="8"/>
      <c r="B50" s="9"/>
      <c r="C50" s="23" t="s">
        <v>50</v>
      </c>
      <c r="D50" s="23" t="s">
        <v>101</v>
      </c>
      <c r="E50" s="25">
        <v>15</v>
      </c>
      <c r="F50" s="26">
        <v>86.2</v>
      </c>
      <c r="G50" s="7">
        <f t="shared" si="3"/>
        <v>1293</v>
      </c>
      <c r="H50" s="21" t="s">
        <v>52</v>
      </c>
      <c r="I50" s="27"/>
    </row>
    <row r="51" ht="162" spans="1:9">
      <c r="A51" s="8"/>
      <c r="B51" s="9"/>
      <c r="C51" s="9" t="s">
        <v>44</v>
      </c>
      <c r="D51" s="9" t="s">
        <v>102</v>
      </c>
      <c r="E51" s="25">
        <v>30</v>
      </c>
      <c r="F51" s="26">
        <v>58.8</v>
      </c>
      <c r="G51" s="7">
        <f t="shared" si="3"/>
        <v>1764</v>
      </c>
      <c r="H51" s="21" t="s">
        <v>103</v>
      </c>
      <c r="I51" s="27" t="s">
        <v>15</v>
      </c>
    </row>
    <row r="52" ht="162" spans="1:9">
      <c r="A52" s="8"/>
      <c r="B52" s="9"/>
      <c r="C52" s="9" t="s">
        <v>44</v>
      </c>
      <c r="D52" s="9" t="s">
        <v>58</v>
      </c>
      <c r="E52" s="25">
        <v>120</v>
      </c>
      <c r="F52" s="26">
        <v>58.8</v>
      </c>
      <c r="G52" s="7">
        <f t="shared" si="3"/>
        <v>7056</v>
      </c>
      <c r="H52" s="21" t="s">
        <v>13</v>
      </c>
      <c r="I52" s="27"/>
    </row>
    <row r="53" ht="162" spans="1:9">
      <c r="A53" s="8"/>
      <c r="B53" s="9"/>
      <c r="C53" s="9" t="s">
        <v>44</v>
      </c>
      <c r="D53" s="9" t="s">
        <v>53</v>
      </c>
      <c r="E53" s="25">
        <v>90</v>
      </c>
      <c r="F53" s="26">
        <v>65.2</v>
      </c>
      <c r="G53" s="7">
        <f t="shared" si="3"/>
        <v>5868</v>
      </c>
      <c r="H53" s="21" t="s">
        <v>13</v>
      </c>
      <c r="I53" s="27"/>
    </row>
    <row r="54" ht="162" spans="1:9">
      <c r="A54" s="8"/>
      <c r="B54" s="9"/>
      <c r="C54" s="9" t="s">
        <v>44</v>
      </c>
      <c r="D54" s="9" t="s">
        <v>104</v>
      </c>
      <c r="E54" s="25">
        <v>60</v>
      </c>
      <c r="F54" s="26">
        <v>82.6</v>
      </c>
      <c r="G54" s="7">
        <f t="shared" si="3"/>
        <v>4956</v>
      </c>
      <c r="H54" s="21" t="s">
        <v>103</v>
      </c>
      <c r="I54" s="27" t="s">
        <v>15</v>
      </c>
    </row>
    <row r="55" ht="162" spans="1:9">
      <c r="A55" s="8"/>
      <c r="B55" s="9"/>
      <c r="C55" s="9" t="s">
        <v>44</v>
      </c>
      <c r="D55" s="9" t="s">
        <v>105</v>
      </c>
      <c r="E55" s="25">
        <v>30</v>
      </c>
      <c r="F55" s="26">
        <v>82.6</v>
      </c>
      <c r="G55" s="7">
        <f t="shared" si="3"/>
        <v>2478</v>
      </c>
      <c r="H55" s="21" t="s">
        <v>13</v>
      </c>
      <c r="I55" s="27"/>
    </row>
    <row r="56" ht="148.5" spans="1:9">
      <c r="A56" s="8"/>
      <c r="B56" s="9"/>
      <c r="C56" s="9" t="s">
        <v>106</v>
      </c>
      <c r="D56" s="9" t="s">
        <v>107</v>
      </c>
      <c r="E56" s="25">
        <v>90</v>
      </c>
      <c r="F56" s="26">
        <v>60.4</v>
      </c>
      <c r="G56" s="7">
        <f t="shared" si="3"/>
        <v>5436</v>
      </c>
      <c r="H56" s="21" t="s">
        <v>108</v>
      </c>
      <c r="I56" s="27"/>
    </row>
    <row r="57" ht="162" spans="1:9">
      <c r="A57" s="8"/>
      <c r="B57" s="9"/>
      <c r="C57" s="9" t="s">
        <v>44</v>
      </c>
      <c r="D57" s="9" t="s">
        <v>109</v>
      </c>
      <c r="E57" s="25">
        <v>15</v>
      </c>
      <c r="F57" s="26">
        <v>77.9</v>
      </c>
      <c r="G57" s="7">
        <f t="shared" si="3"/>
        <v>1168.5</v>
      </c>
      <c r="H57" s="21" t="s">
        <v>13</v>
      </c>
      <c r="I57" s="27"/>
    </row>
    <row r="58" ht="229.5" spans="1:9">
      <c r="A58" s="8"/>
      <c r="B58" s="9"/>
      <c r="C58" s="9" t="s">
        <v>110</v>
      </c>
      <c r="D58" s="9" t="s">
        <v>111</v>
      </c>
      <c r="E58" s="25">
        <v>15</v>
      </c>
      <c r="F58" s="26">
        <v>286</v>
      </c>
      <c r="G58" s="7">
        <f t="shared" si="3"/>
        <v>4290</v>
      </c>
      <c r="H58" s="21" t="s">
        <v>112</v>
      </c>
      <c r="I58" s="27"/>
    </row>
    <row r="59" ht="175.5" spans="1:9">
      <c r="A59" s="8"/>
      <c r="B59" s="9"/>
      <c r="C59" s="9" t="s">
        <v>60</v>
      </c>
      <c r="D59" s="9" t="s">
        <v>61</v>
      </c>
      <c r="E59" s="25">
        <v>30</v>
      </c>
      <c r="F59" s="26">
        <v>65.2</v>
      </c>
      <c r="G59" s="7">
        <f t="shared" si="3"/>
        <v>1956</v>
      </c>
      <c r="H59" s="21" t="s">
        <v>62</v>
      </c>
      <c r="I59" s="27"/>
    </row>
    <row r="60" ht="175.5" spans="1:9">
      <c r="A60" s="8"/>
      <c r="B60" s="9"/>
      <c r="C60" s="9" t="s">
        <v>60</v>
      </c>
      <c r="D60" s="9" t="s">
        <v>113</v>
      </c>
      <c r="E60" s="25">
        <v>15</v>
      </c>
      <c r="F60" s="26">
        <v>86.2</v>
      </c>
      <c r="G60" s="7">
        <f t="shared" si="3"/>
        <v>1293</v>
      </c>
      <c r="H60" s="21" t="s">
        <v>24</v>
      </c>
      <c r="I60" s="27" t="s">
        <v>15</v>
      </c>
    </row>
    <row r="61" ht="135" spans="1:9">
      <c r="A61" s="8"/>
      <c r="B61" s="9"/>
      <c r="C61" s="23" t="s">
        <v>63</v>
      </c>
      <c r="D61" s="23" t="s">
        <v>64</v>
      </c>
      <c r="E61" s="25">
        <v>15</v>
      </c>
      <c r="F61" s="26">
        <v>57.3</v>
      </c>
      <c r="G61" s="7">
        <f t="shared" si="3"/>
        <v>859.5</v>
      </c>
      <c r="H61" s="21" t="s">
        <v>55</v>
      </c>
      <c r="I61" s="27"/>
    </row>
    <row r="62" ht="135" spans="1:9">
      <c r="A62" s="8"/>
      <c r="B62" s="9"/>
      <c r="C62" s="23" t="s">
        <v>25</v>
      </c>
      <c r="D62" s="23" t="s">
        <v>114</v>
      </c>
      <c r="E62" s="25">
        <v>15</v>
      </c>
      <c r="F62" s="26">
        <v>57.3</v>
      </c>
      <c r="G62" s="7">
        <f t="shared" si="3"/>
        <v>859.5</v>
      </c>
      <c r="H62" s="21" t="s">
        <v>55</v>
      </c>
      <c r="I62" s="27"/>
    </row>
    <row r="63" ht="135" spans="1:9">
      <c r="A63" s="8"/>
      <c r="B63" s="9"/>
      <c r="C63" s="23" t="s">
        <v>25</v>
      </c>
      <c r="D63" s="23" t="s">
        <v>115</v>
      </c>
      <c r="E63" s="25">
        <v>15</v>
      </c>
      <c r="F63" s="26">
        <v>71.6</v>
      </c>
      <c r="G63" s="7">
        <f t="shared" si="3"/>
        <v>1074</v>
      </c>
      <c r="H63" s="21" t="s">
        <v>55</v>
      </c>
      <c r="I63" s="27"/>
    </row>
    <row r="64" ht="135" spans="1:9">
      <c r="A64" s="8"/>
      <c r="B64" s="9"/>
      <c r="C64" s="9" t="s">
        <v>25</v>
      </c>
      <c r="D64" s="9" t="s">
        <v>116</v>
      </c>
      <c r="E64" s="25">
        <v>15</v>
      </c>
      <c r="F64" s="26">
        <v>181.2</v>
      </c>
      <c r="G64" s="7">
        <f t="shared" si="3"/>
        <v>2718</v>
      </c>
      <c r="H64" s="21" t="s">
        <v>26</v>
      </c>
      <c r="I64" s="27" t="s">
        <v>15</v>
      </c>
    </row>
    <row r="65" ht="108" spans="1:9">
      <c r="A65" s="8"/>
      <c r="B65" s="9"/>
      <c r="C65" s="9" t="s">
        <v>117</v>
      </c>
      <c r="D65" s="9" t="s">
        <v>118</v>
      </c>
      <c r="E65" s="25">
        <v>15</v>
      </c>
      <c r="F65" s="26">
        <v>22.3</v>
      </c>
      <c r="G65" s="7">
        <f t="shared" si="3"/>
        <v>334.5</v>
      </c>
      <c r="H65" s="21" t="s">
        <v>29</v>
      </c>
      <c r="I65" s="27"/>
    </row>
    <row r="66" ht="94.5" spans="1:9">
      <c r="A66" s="8"/>
      <c r="B66" s="9"/>
      <c r="C66" s="9" t="s">
        <v>119</v>
      </c>
      <c r="D66" s="9" t="s">
        <v>120</v>
      </c>
      <c r="E66" s="25">
        <v>15</v>
      </c>
      <c r="F66" s="26">
        <v>28.5</v>
      </c>
      <c r="G66" s="7">
        <f t="shared" si="3"/>
        <v>427.5</v>
      </c>
      <c r="H66" s="21" t="s">
        <v>31</v>
      </c>
      <c r="I66" s="27"/>
    </row>
    <row r="67" ht="94.5" spans="1:9">
      <c r="A67" s="8"/>
      <c r="B67" s="9"/>
      <c r="C67" s="9" t="s">
        <v>119</v>
      </c>
      <c r="D67" s="9" t="s">
        <v>121</v>
      </c>
      <c r="E67" s="25">
        <v>15</v>
      </c>
      <c r="F67" s="26">
        <v>14.4</v>
      </c>
      <c r="G67" s="7">
        <f t="shared" si="3"/>
        <v>216</v>
      </c>
      <c r="H67" s="21" t="s">
        <v>31</v>
      </c>
      <c r="I67" s="27"/>
    </row>
    <row r="68" ht="202.5" spans="1:9">
      <c r="A68" s="8"/>
      <c r="B68" s="9"/>
      <c r="C68" s="28" t="s">
        <v>122</v>
      </c>
      <c r="D68" s="28" t="s">
        <v>123</v>
      </c>
      <c r="E68" s="25">
        <v>15</v>
      </c>
      <c r="F68" s="26">
        <v>105</v>
      </c>
      <c r="G68" s="7">
        <f t="shared" si="3"/>
        <v>1575</v>
      </c>
      <c r="H68" s="21" t="s">
        <v>124</v>
      </c>
      <c r="I68" s="27"/>
    </row>
    <row r="69" ht="162" spans="1:9">
      <c r="A69" s="8"/>
      <c r="B69" s="9"/>
      <c r="C69" s="9" t="s">
        <v>125</v>
      </c>
      <c r="D69" s="9" t="s">
        <v>126</v>
      </c>
      <c r="E69" s="25">
        <v>15</v>
      </c>
      <c r="F69" s="26">
        <v>93.2</v>
      </c>
      <c r="G69" s="7">
        <f t="shared" si="3"/>
        <v>1398</v>
      </c>
      <c r="H69" s="21" t="s">
        <v>127</v>
      </c>
      <c r="I69" s="27"/>
    </row>
    <row r="70" ht="162" spans="1:9">
      <c r="A70" s="8"/>
      <c r="B70" s="9"/>
      <c r="C70" s="9" t="s">
        <v>128</v>
      </c>
      <c r="D70" s="9" t="s">
        <v>129</v>
      </c>
      <c r="E70" s="25">
        <v>15</v>
      </c>
      <c r="F70" s="26">
        <v>93.2</v>
      </c>
      <c r="G70" s="7">
        <f t="shared" si="3"/>
        <v>1398</v>
      </c>
      <c r="H70" s="21" t="s">
        <v>127</v>
      </c>
      <c r="I70" s="27"/>
    </row>
    <row r="71" ht="162" spans="1:9">
      <c r="A71" s="8"/>
      <c r="B71" s="9"/>
      <c r="C71" s="9" t="s">
        <v>130</v>
      </c>
      <c r="D71" s="9" t="s">
        <v>131</v>
      </c>
      <c r="E71" s="25">
        <v>15</v>
      </c>
      <c r="F71" s="26">
        <v>93.2</v>
      </c>
      <c r="G71" s="7">
        <f t="shared" si="3"/>
        <v>1398</v>
      </c>
      <c r="H71" s="21" t="s">
        <v>127</v>
      </c>
      <c r="I71" s="27"/>
    </row>
    <row r="72" ht="121.5" spans="1:9">
      <c r="A72" s="8"/>
      <c r="B72" s="9"/>
      <c r="C72" s="9" t="s">
        <v>132</v>
      </c>
      <c r="D72" s="9" t="s">
        <v>133</v>
      </c>
      <c r="E72" s="25">
        <v>30</v>
      </c>
      <c r="F72" s="26">
        <v>67.9</v>
      </c>
      <c r="G72" s="7">
        <f t="shared" si="3"/>
        <v>2037</v>
      </c>
      <c r="H72" s="21" t="s">
        <v>38</v>
      </c>
      <c r="I72" s="27"/>
    </row>
    <row r="73" ht="94.5" spans="1:9">
      <c r="A73" s="8"/>
      <c r="B73" s="9"/>
      <c r="C73" s="9" t="s">
        <v>134</v>
      </c>
      <c r="D73" s="9" t="s">
        <v>135</v>
      </c>
      <c r="E73" s="25">
        <v>65</v>
      </c>
      <c r="F73" s="29">
        <v>142.6</v>
      </c>
      <c r="G73" s="17">
        <f>E73*142.6</f>
        <v>9269</v>
      </c>
      <c r="H73" s="21" t="s">
        <v>136</v>
      </c>
      <c r="I73" s="27"/>
    </row>
    <row r="74" ht="81" spans="1:9">
      <c r="A74" s="8"/>
      <c r="B74" s="9"/>
      <c r="C74" s="7" t="s">
        <v>32</v>
      </c>
      <c r="D74" s="7" t="s">
        <v>137</v>
      </c>
      <c r="E74" s="25">
        <v>30</v>
      </c>
      <c r="F74" s="10">
        <v>26.8</v>
      </c>
      <c r="G74" s="7">
        <f>F74*E74</f>
        <v>804</v>
      </c>
      <c r="H74" s="21" t="s">
        <v>34</v>
      </c>
      <c r="I74" s="27"/>
    </row>
    <row r="75" ht="81" spans="1:9">
      <c r="A75" s="8"/>
      <c r="B75" s="9"/>
      <c r="C75" s="7" t="s">
        <v>32</v>
      </c>
      <c r="D75" s="7" t="s">
        <v>65</v>
      </c>
      <c r="E75" s="25">
        <v>15</v>
      </c>
      <c r="F75" s="10">
        <v>36.96</v>
      </c>
      <c r="G75" s="7">
        <f>F75*E75</f>
        <v>554.4</v>
      </c>
      <c r="H75" s="21" t="s">
        <v>34</v>
      </c>
      <c r="I75" s="27"/>
    </row>
    <row r="76" ht="121.5" spans="1:9">
      <c r="A76" s="8"/>
      <c r="B76" s="9"/>
      <c r="C76" s="7" t="s">
        <v>138</v>
      </c>
      <c r="D76" s="9" t="s">
        <v>139</v>
      </c>
      <c r="E76" s="25">
        <v>27</v>
      </c>
      <c r="F76" s="17">
        <v>30</v>
      </c>
      <c r="G76" s="17">
        <v>810</v>
      </c>
      <c r="H76" s="21" t="s">
        <v>140</v>
      </c>
      <c r="I76" s="27"/>
    </row>
    <row r="77" ht="20.25" spans="1:9">
      <c r="A77" s="8">
        <v>8</v>
      </c>
      <c r="B77" s="9" t="s">
        <v>141</v>
      </c>
      <c r="C77" s="7" t="s">
        <v>57</v>
      </c>
      <c r="D77" s="7" t="s">
        <v>48</v>
      </c>
      <c r="E77" s="7">
        <v>15</v>
      </c>
      <c r="F77" s="17">
        <v>9</v>
      </c>
      <c r="G77" s="17">
        <f>E77*9</f>
        <v>135</v>
      </c>
      <c r="H77" s="21" t="s">
        <v>49</v>
      </c>
      <c r="I77" s="27"/>
    </row>
    <row r="78" ht="216" spans="1:9">
      <c r="A78" s="8"/>
      <c r="B78" s="9"/>
      <c r="C78" s="23" t="s">
        <v>50</v>
      </c>
      <c r="D78" s="23" t="s">
        <v>142</v>
      </c>
      <c r="E78" s="7">
        <v>15</v>
      </c>
      <c r="F78" s="17">
        <v>86.2</v>
      </c>
      <c r="G78" s="30">
        <f>E78*86.2</f>
        <v>1293</v>
      </c>
      <c r="H78" s="21" t="s">
        <v>52</v>
      </c>
      <c r="I78" s="27"/>
    </row>
    <row r="79" ht="216" spans="1:9">
      <c r="A79" s="8"/>
      <c r="B79" s="9"/>
      <c r="C79" s="23" t="s">
        <v>50</v>
      </c>
      <c r="D79" s="23" t="s">
        <v>101</v>
      </c>
      <c r="E79" s="7">
        <v>15</v>
      </c>
      <c r="F79" s="17">
        <v>86.2</v>
      </c>
      <c r="G79" s="30">
        <f>E79*86.2</f>
        <v>1293</v>
      </c>
      <c r="H79" s="21" t="s">
        <v>52</v>
      </c>
      <c r="I79" s="27"/>
    </row>
    <row r="80" ht="148.5" spans="1:9">
      <c r="A80" s="8"/>
      <c r="B80" s="9"/>
      <c r="C80" s="9" t="s">
        <v>44</v>
      </c>
      <c r="D80" s="9" t="s">
        <v>143</v>
      </c>
      <c r="E80" s="7">
        <v>90</v>
      </c>
      <c r="F80" s="17">
        <v>58.8</v>
      </c>
      <c r="G80" s="30">
        <f>E80*58.8</f>
        <v>5292</v>
      </c>
      <c r="H80" s="21" t="s">
        <v>144</v>
      </c>
      <c r="I80" s="27" t="s">
        <v>15</v>
      </c>
    </row>
    <row r="81" ht="162" spans="1:9">
      <c r="A81" s="8"/>
      <c r="B81" s="9"/>
      <c r="C81" s="9" t="s">
        <v>44</v>
      </c>
      <c r="D81" s="9" t="s">
        <v>58</v>
      </c>
      <c r="E81" s="7">
        <v>30</v>
      </c>
      <c r="F81" s="17">
        <v>58.8</v>
      </c>
      <c r="G81" s="30">
        <f>E81*65.2</f>
        <v>1956</v>
      </c>
      <c r="H81" s="21" t="s">
        <v>13</v>
      </c>
      <c r="I81" s="27" t="s">
        <v>15</v>
      </c>
    </row>
    <row r="82" ht="162" spans="1:9">
      <c r="A82" s="8"/>
      <c r="B82" s="9"/>
      <c r="C82" s="9" t="s">
        <v>44</v>
      </c>
      <c r="D82" s="9" t="s">
        <v>53</v>
      </c>
      <c r="E82" s="7">
        <v>30</v>
      </c>
      <c r="F82" s="17">
        <v>65.2</v>
      </c>
      <c r="G82" s="30">
        <f>E82*58.8</f>
        <v>1764</v>
      </c>
      <c r="H82" s="21" t="s">
        <v>103</v>
      </c>
      <c r="I82" s="27" t="s">
        <v>15</v>
      </c>
    </row>
    <row r="83" ht="148.5" spans="1:9">
      <c r="A83" s="8"/>
      <c r="B83" s="9"/>
      <c r="C83" s="9" t="s">
        <v>106</v>
      </c>
      <c r="D83" s="9" t="s">
        <v>107</v>
      </c>
      <c r="E83" s="7">
        <v>60</v>
      </c>
      <c r="F83" s="17">
        <v>60.4</v>
      </c>
      <c r="G83" s="30">
        <f>E83*60.4</f>
        <v>3624</v>
      </c>
      <c r="H83" s="21" t="s">
        <v>108</v>
      </c>
      <c r="I83" s="27"/>
    </row>
    <row r="84" ht="175.5" spans="1:9">
      <c r="A84" s="8"/>
      <c r="B84" s="9"/>
      <c r="C84" s="9" t="s">
        <v>60</v>
      </c>
      <c r="D84" s="9" t="s">
        <v>61</v>
      </c>
      <c r="E84" s="7">
        <v>30</v>
      </c>
      <c r="F84" s="17">
        <v>65.2</v>
      </c>
      <c r="G84" s="30">
        <f>E84*65.2</f>
        <v>1956</v>
      </c>
      <c r="H84" s="21" t="s">
        <v>62</v>
      </c>
      <c r="I84" s="27"/>
    </row>
    <row r="85" ht="135" spans="1:9">
      <c r="A85" s="8"/>
      <c r="B85" s="9"/>
      <c r="C85" s="23" t="s">
        <v>25</v>
      </c>
      <c r="D85" s="23" t="s">
        <v>54</v>
      </c>
      <c r="E85" s="7">
        <v>30</v>
      </c>
      <c r="F85" s="17">
        <v>57.3</v>
      </c>
      <c r="G85" s="30">
        <f>E85*57.3</f>
        <v>1719</v>
      </c>
      <c r="H85" s="21" t="s">
        <v>55</v>
      </c>
      <c r="I85" s="27"/>
    </row>
    <row r="86" ht="108" spans="1:9">
      <c r="A86" s="8"/>
      <c r="B86" s="9"/>
      <c r="C86" s="9" t="s">
        <v>117</v>
      </c>
      <c r="D86" s="9" t="s">
        <v>118</v>
      </c>
      <c r="E86" s="7">
        <v>15</v>
      </c>
      <c r="F86" s="17">
        <v>22.3</v>
      </c>
      <c r="G86" s="17">
        <f>E86*22.3</f>
        <v>334.5</v>
      </c>
      <c r="H86" s="21" t="s">
        <v>29</v>
      </c>
      <c r="I86" s="27"/>
    </row>
    <row r="87" ht="94.5" spans="1:9">
      <c r="A87" s="8"/>
      <c r="B87" s="9"/>
      <c r="C87" s="9" t="s">
        <v>119</v>
      </c>
      <c r="D87" s="9" t="s">
        <v>121</v>
      </c>
      <c r="E87" s="7">
        <v>15</v>
      </c>
      <c r="F87" s="17">
        <v>14.4</v>
      </c>
      <c r="G87" s="17">
        <f>E87*14.4</f>
        <v>216</v>
      </c>
      <c r="H87" s="21" t="s">
        <v>31</v>
      </c>
      <c r="I87" s="27"/>
    </row>
    <row r="88" ht="81" spans="1:9">
      <c r="A88" s="8"/>
      <c r="B88" s="9"/>
      <c r="C88" s="7" t="s">
        <v>145</v>
      </c>
      <c r="D88" s="7" t="s">
        <v>65</v>
      </c>
      <c r="E88" s="7">
        <v>15</v>
      </c>
      <c r="F88" s="10">
        <v>36.96</v>
      </c>
      <c r="G88" s="17">
        <f>E88*46.2</f>
        <v>693</v>
      </c>
      <c r="H88" s="21" t="s">
        <v>34</v>
      </c>
      <c r="I88" s="27"/>
    </row>
    <row r="89" ht="20.25" spans="1:9">
      <c r="A89" s="8">
        <v>9</v>
      </c>
      <c r="B89" s="31" t="s">
        <v>146</v>
      </c>
      <c r="C89" s="32" t="s">
        <v>57</v>
      </c>
      <c r="D89" s="32" t="s">
        <v>48</v>
      </c>
      <c r="E89" s="19">
        <v>10</v>
      </c>
      <c r="F89" s="19">
        <v>9</v>
      </c>
      <c r="G89" s="19">
        <f t="shared" ref="G89:G95" si="4">F89*E89</f>
        <v>90</v>
      </c>
      <c r="H89" s="21" t="s">
        <v>49</v>
      </c>
      <c r="I89" s="27"/>
    </row>
    <row r="90" ht="162" spans="1:9">
      <c r="A90" s="8"/>
      <c r="B90" s="33"/>
      <c r="C90" s="28" t="s">
        <v>44</v>
      </c>
      <c r="D90" s="28" t="s">
        <v>53</v>
      </c>
      <c r="E90" s="19">
        <v>10</v>
      </c>
      <c r="F90" s="19">
        <v>65.2</v>
      </c>
      <c r="G90" s="19">
        <f t="shared" si="4"/>
        <v>652</v>
      </c>
      <c r="H90" s="21" t="s">
        <v>13</v>
      </c>
      <c r="I90" s="27"/>
    </row>
    <row r="91" ht="162" spans="1:9">
      <c r="A91" s="8"/>
      <c r="B91" s="33"/>
      <c r="C91" s="28" t="s">
        <v>44</v>
      </c>
      <c r="D91" s="28" t="s">
        <v>147</v>
      </c>
      <c r="E91" s="19">
        <v>10</v>
      </c>
      <c r="F91" s="19">
        <v>65.2</v>
      </c>
      <c r="G91" s="19">
        <f t="shared" si="4"/>
        <v>652</v>
      </c>
      <c r="H91" s="21" t="s">
        <v>13</v>
      </c>
      <c r="I91" s="27"/>
    </row>
    <row r="92" ht="175.5" spans="1:9">
      <c r="A92" s="8"/>
      <c r="B92" s="33"/>
      <c r="C92" s="28" t="s">
        <v>60</v>
      </c>
      <c r="D92" s="28" t="s">
        <v>61</v>
      </c>
      <c r="E92" s="19">
        <v>10</v>
      </c>
      <c r="F92" s="19">
        <v>65.2</v>
      </c>
      <c r="G92" s="19">
        <f t="shared" si="4"/>
        <v>652</v>
      </c>
      <c r="H92" s="21" t="s">
        <v>62</v>
      </c>
      <c r="I92" s="27"/>
    </row>
    <row r="93" ht="135" spans="1:9">
      <c r="A93" s="8"/>
      <c r="B93" s="33"/>
      <c r="C93" s="28" t="s">
        <v>63</v>
      </c>
      <c r="D93" s="28" t="s">
        <v>64</v>
      </c>
      <c r="E93" s="19">
        <v>10</v>
      </c>
      <c r="F93" s="20">
        <v>57.3</v>
      </c>
      <c r="G93" s="19">
        <f t="shared" si="4"/>
        <v>573</v>
      </c>
      <c r="H93" s="21" t="s">
        <v>55</v>
      </c>
      <c r="I93" s="27"/>
    </row>
    <row r="94" ht="81" spans="1:9">
      <c r="A94" s="8"/>
      <c r="B94" s="33"/>
      <c r="C94" s="32" t="s">
        <v>145</v>
      </c>
      <c r="D94" s="32" t="s">
        <v>65</v>
      </c>
      <c r="E94" s="19">
        <v>10</v>
      </c>
      <c r="F94" s="10">
        <v>36.96</v>
      </c>
      <c r="G94" s="19">
        <f t="shared" si="4"/>
        <v>369.6</v>
      </c>
      <c r="H94" s="21" t="s">
        <v>34</v>
      </c>
      <c r="I94" s="27"/>
    </row>
    <row r="95" ht="216" spans="1:9">
      <c r="A95" s="8"/>
      <c r="B95" s="33"/>
      <c r="C95" s="28" t="s">
        <v>50</v>
      </c>
      <c r="D95" s="28" t="s">
        <v>142</v>
      </c>
      <c r="E95" s="19">
        <v>10</v>
      </c>
      <c r="F95" s="19">
        <v>89.6</v>
      </c>
      <c r="G95" s="19">
        <f t="shared" si="4"/>
        <v>896</v>
      </c>
      <c r="H95" s="21" t="s">
        <v>52</v>
      </c>
      <c r="I95" s="27"/>
    </row>
    <row r="96" ht="175.5" spans="1:9">
      <c r="A96" s="8"/>
      <c r="B96" s="33"/>
      <c r="C96" s="34" t="s">
        <v>148</v>
      </c>
      <c r="D96" s="28" t="s">
        <v>149</v>
      </c>
      <c r="E96" s="35">
        <v>10</v>
      </c>
      <c r="F96" s="36">
        <v>142.6</v>
      </c>
      <c r="G96" s="36">
        <v>1426</v>
      </c>
      <c r="H96" s="21" t="s">
        <v>150</v>
      </c>
      <c r="I96" s="27"/>
    </row>
    <row r="97" ht="20.25" spans="1:9">
      <c r="A97" s="8"/>
      <c r="B97" s="33"/>
      <c r="C97" s="28" t="s">
        <v>66</v>
      </c>
      <c r="D97" s="28" t="s">
        <v>67</v>
      </c>
      <c r="E97" s="37">
        <v>10</v>
      </c>
      <c r="F97" s="19">
        <v>19</v>
      </c>
      <c r="G97" s="19">
        <f t="shared" ref="G97:G99" si="5">F97*10</f>
        <v>190</v>
      </c>
      <c r="H97" s="21" t="s">
        <v>49</v>
      </c>
      <c r="I97" s="27"/>
    </row>
    <row r="98" ht="20.25" spans="1:9">
      <c r="A98" s="8"/>
      <c r="B98" s="33"/>
      <c r="C98" s="28" t="s">
        <v>66</v>
      </c>
      <c r="D98" s="28" t="s">
        <v>68</v>
      </c>
      <c r="E98" s="37">
        <v>10</v>
      </c>
      <c r="F98" s="19">
        <v>16</v>
      </c>
      <c r="G98" s="19">
        <f t="shared" si="5"/>
        <v>160</v>
      </c>
      <c r="H98" s="21" t="s">
        <v>49</v>
      </c>
      <c r="I98" s="27"/>
    </row>
    <row r="99" ht="20.25" spans="1:9">
      <c r="A99" s="8"/>
      <c r="B99" s="38"/>
      <c r="C99" s="32" t="s">
        <v>70</v>
      </c>
      <c r="D99" s="28" t="s">
        <v>151</v>
      </c>
      <c r="E99" s="37">
        <v>10</v>
      </c>
      <c r="F99" s="19">
        <v>16</v>
      </c>
      <c r="G99" s="19">
        <f t="shared" si="5"/>
        <v>160</v>
      </c>
      <c r="H99" s="21" t="s">
        <v>49</v>
      </c>
      <c r="I99" s="27"/>
    </row>
    <row r="100" ht="148.5" spans="1:9">
      <c r="A100" s="8">
        <v>10</v>
      </c>
      <c r="B100" s="9" t="s">
        <v>152</v>
      </c>
      <c r="C100" s="9" t="s">
        <v>106</v>
      </c>
      <c r="D100" s="9" t="s">
        <v>107</v>
      </c>
      <c r="E100" s="10">
        <v>80</v>
      </c>
      <c r="F100" s="26">
        <v>60.4</v>
      </c>
      <c r="G100" s="10">
        <f t="shared" ref="G100:G112" si="6">F100*E100</f>
        <v>4832</v>
      </c>
      <c r="H100" s="21" t="s">
        <v>108</v>
      </c>
      <c r="I100" s="27"/>
    </row>
    <row r="101" ht="162" spans="1:9">
      <c r="A101" s="8"/>
      <c r="B101" s="9"/>
      <c r="C101" s="9" t="s">
        <v>44</v>
      </c>
      <c r="D101" s="9" t="s">
        <v>102</v>
      </c>
      <c r="E101" s="10">
        <v>240</v>
      </c>
      <c r="F101" s="26">
        <v>58.8</v>
      </c>
      <c r="G101" s="10">
        <f t="shared" si="6"/>
        <v>14112</v>
      </c>
      <c r="H101" s="21" t="s">
        <v>13</v>
      </c>
      <c r="I101" s="27"/>
    </row>
    <row r="102" ht="162" spans="1:9">
      <c r="A102" s="8"/>
      <c r="B102" s="9"/>
      <c r="C102" s="9" t="s">
        <v>44</v>
      </c>
      <c r="D102" s="9" t="s">
        <v>53</v>
      </c>
      <c r="E102" s="10">
        <v>160</v>
      </c>
      <c r="F102" s="26">
        <v>58.8</v>
      </c>
      <c r="G102" s="10">
        <f t="shared" si="6"/>
        <v>9408</v>
      </c>
      <c r="H102" s="21" t="s">
        <v>13</v>
      </c>
      <c r="I102" s="27"/>
    </row>
    <row r="103" ht="162" spans="1:9">
      <c r="A103" s="8"/>
      <c r="B103" s="9"/>
      <c r="C103" s="9" t="s">
        <v>44</v>
      </c>
      <c r="D103" s="9" t="s">
        <v>147</v>
      </c>
      <c r="E103" s="10">
        <v>80</v>
      </c>
      <c r="F103" s="26">
        <v>58.8</v>
      </c>
      <c r="G103" s="10">
        <f t="shared" si="6"/>
        <v>4704</v>
      </c>
      <c r="H103" s="21" t="s">
        <v>13</v>
      </c>
      <c r="I103" s="27"/>
    </row>
    <row r="104" ht="175.5" spans="1:9">
      <c r="A104" s="8"/>
      <c r="B104" s="9"/>
      <c r="C104" s="9" t="s">
        <v>60</v>
      </c>
      <c r="D104" s="9" t="s">
        <v>61</v>
      </c>
      <c r="E104" s="10">
        <v>80</v>
      </c>
      <c r="F104" s="26">
        <v>65.2</v>
      </c>
      <c r="G104" s="10">
        <f t="shared" si="6"/>
        <v>5216</v>
      </c>
      <c r="H104" s="21" t="s">
        <v>62</v>
      </c>
      <c r="I104" s="27"/>
    </row>
    <row r="105" ht="135" spans="1:9">
      <c r="A105" s="8"/>
      <c r="B105" s="9"/>
      <c r="C105" s="23" t="s">
        <v>63</v>
      </c>
      <c r="D105" s="23" t="s">
        <v>64</v>
      </c>
      <c r="E105" s="10">
        <v>40</v>
      </c>
      <c r="F105" s="26">
        <v>57.3</v>
      </c>
      <c r="G105" s="10">
        <f t="shared" si="6"/>
        <v>2292</v>
      </c>
      <c r="H105" s="21" t="s">
        <v>153</v>
      </c>
      <c r="I105" s="27"/>
    </row>
    <row r="106" ht="135" spans="1:9">
      <c r="A106" s="8"/>
      <c r="B106" s="9"/>
      <c r="C106" s="23" t="s">
        <v>25</v>
      </c>
      <c r="D106" s="23" t="s">
        <v>54</v>
      </c>
      <c r="E106" s="10">
        <v>40</v>
      </c>
      <c r="F106" s="26">
        <v>57.3</v>
      </c>
      <c r="G106" s="10">
        <f t="shared" si="6"/>
        <v>2292</v>
      </c>
      <c r="H106" s="21" t="s">
        <v>55</v>
      </c>
      <c r="I106" s="27"/>
    </row>
    <row r="107" ht="135" spans="1:9">
      <c r="A107" s="8"/>
      <c r="B107" s="9"/>
      <c r="C107" s="23" t="s">
        <v>25</v>
      </c>
      <c r="D107" s="23" t="s">
        <v>154</v>
      </c>
      <c r="E107" s="10">
        <v>40</v>
      </c>
      <c r="F107" s="26">
        <v>181.2</v>
      </c>
      <c r="G107" s="10">
        <f t="shared" si="6"/>
        <v>7248</v>
      </c>
      <c r="H107" s="21" t="s">
        <v>155</v>
      </c>
      <c r="I107" s="27" t="s">
        <v>15</v>
      </c>
    </row>
    <row r="108" ht="108" spans="1:9">
      <c r="A108" s="8"/>
      <c r="B108" s="9"/>
      <c r="C108" s="9" t="s">
        <v>117</v>
      </c>
      <c r="D108" s="9" t="s">
        <v>118</v>
      </c>
      <c r="E108" s="10">
        <v>40</v>
      </c>
      <c r="F108" s="26">
        <v>20.7</v>
      </c>
      <c r="G108" s="10">
        <f t="shared" si="6"/>
        <v>828</v>
      </c>
      <c r="H108" s="21" t="s">
        <v>29</v>
      </c>
      <c r="I108" s="27"/>
    </row>
    <row r="109" ht="94.5" spans="1:9">
      <c r="A109" s="8"/>
      <c r="B109" s="9"/>
      <c r="C109" s="9" t="s">
        <v>119</v>
      </c>
      <c r="D109" s="9" t="s">
        <v>156</v>
      </c>
      <c r="E109" s="10">
        <v>40</v>
      </c>
      <c r="F109" s="26">
        <v>28.5</v>
      </c>
      <c r="G109" s="10">
        <f t="shared" si="6"/>
        <v>1140</v>
      </c>
      <c r="H109" s="21" t="s">
        <v>31</v>
      </c>
      <c r="I109" s="27"/>
    </row>
    <row r="110" ht="94.5" spans="1:9">
      <c r="A110" s="8"/>
      <c r="B110" s="9"/>
      <c r="C110" s="9" t="s">
        <v>119</v>
      </c>
      <c r="D110" s="9" t="s">
        <v>121</v>
      </c>
      <c r="E110" s="10">
        <v>40</v>
      </c>
      <c r="F110" s="26">
        <v>12.7</v>
      </c>
      <c r="G110" s="10">
        <f t="shared" si="6"/>
        <v>508</v>
      </c>
      <c r="H110" s="21" t="s">
        <v>31</v>
      </c>
      <c r="I110" s="27"/>
    </row>
    <row r="111" ht="121.5" spans="1:9">
      <c r="A111" s="8"/>
      <c r="B111" s="9"/>
      <c r="C111" s="9" t="s">
        <v>157</v>
      </c>
      <c r="D111" s="9" t="s">
        <v>158</v>
      </c>
      <c r="E111" s="10">
        <v>80</v>
      </c>
      <c r="F111" s="26">
        <v>23.5</v>
      </c>
      <c r="G111" s="10">
        <f t="shared" si="6"/>
        <v>1880</v>
      </c>
      <c r="H111" s="21" t="s">
        <v>38</v>
      </c>
      <c r="I111" s="27"/>
    </row>
    <row r="112" ht="121.5" spans="1:9">
      <c r="A112" s="8"/>
      <c r="B112" s="9"/>
      <c r="C112" s="9" t="s">
        <v>132</v>
      </c>
      <c r="D112" s="9" t="s">
        <v>133</v>
      </c>
      <c r="E112" s="10">
        <v>80</v>
      </c>
      <c r="F112" s="26">
        <v>67.9</v>
      </c>
      <c r="G112" s="10">
        <f t="shared" si="6"/>
        <v>5432</v>
      </c>
      <c r="H112" s="21" t="s">
        <v>38</v>
      </c>
      <c r="I112" s="27"/>
    </row>
    <row r="113" s="1" customFormat="1" ht="94.5" spans="1:9">
      <c r="A113" s="39"/>
      <c r="B113" s="23"/>
      <c r="C113" s="23" t="s">
        <v>134</v>
      </c>
      <c r="D113" s="23" t="s">
        <v>135</v>
      </c>
      <c r="E113" s="25">
        <v>40</v>
      </c>
      <c r="F113" s="40">
        <v>142.6</v>
      </c>
      <c r="G113" s="17">
        <f>E113*142.6</f>
        <v>5704</v>
      </c>
      <c r="H113" s="21" t="s">
        <v>136</v>
      </c>
      <c r="I113" s="41"/>
    </row>
    <row r="114" ht="81" spans="1:9">
      <c r="A114" s="8"/>
      <c r="B114" s="9"/>
      <c r="C114" s="10" t="s">
        <v>159</v>
      </c>
      <c r="D114" s="7" t="s">
        <v>137</v>
      </c>
      <c r="E114" s="10">
        <v>80</v>
      </c>
      <c r="F114" s="10">
        <v>26.8</v>
      </c>
      <c r="G114" s="10">
        <f t="shared" ref="G114:G122" si="7">F114*E114</f>
        <v>2144</v>
      </c>
      <c r="H114" s="21" t="s">
        <v>34</v>
      </c>
      <c r="I114" s="27"/>
    </row>
    <row r="115" ht="81" spans="1:9">
      <c r="A115" s="8"/>
      <c r="B115" s="9"/>
      <c r="C115" s="10" t="s">
        <v>145</v>
      </c>
      <c r="D115" s="7" t="s">
        <v>65</v>
      </c>
      <c r="E115" s="10">
        <v>40</v>
      </c>
      <c r="F115" s="10">
        <v>36.96</v>
      </c>
      <c r="G115" s="10">
        <f t="shared" si="7"/>
        <v>1478.4</v>
      </c>
      <c r="H115" s="21" t="s">
        <v>34</v>
      </c>
      <c r="I115" s="27"/>
    </row>
    <row r="116" ht="216" spans="1:9">
      <c r="A116" s="8"/>
      <c r="B116" s="9"/>
      <c r="C116" s="23" t="s">
        <v>50</v>
      </c>
      <c r="D116" s="23" t="s">
        <v>51</v>
      </c>
      <c r="E116" s="10">
        <v>40</v>
      </c>
      <c r="F116" s="26">
        <v>89.6</v>
      </c>
      <c r="G116" s="10">
        <f t="shared" si="7"/>
        <v>3584</v>
      </c>
      <c r="H116" s="21" t="s">
        <v>52</v>
      </c>
      <c r="I116" s="27"/>
    </row>
    <row r="117" ht="162" spans="1:9">
      <c r="A117" s="8"/>
      <c r="B117" s="9"/>
      <c r="C117" s="9" t="s">
        <v>125</v>
      </c>
      <c r="D117" s="9" t="s">
        <v>126</v>
      </c>
      <c r="E117" s="10">
        <v>80</v>
      </c>
      <c r="F117" s="26">
        <v>93.2</v>
      </c>
      <c r="G117" s="10">
        <f t="shared" si="7"/>
        <v>7456</v>
      </c>
      <c r="H117" s="21" t="s">
        <v>127</v>
      </c>
      <c r="I117" s="27"/>
    </row>
    <row r="118" ht="189" spans="1:9">
      <c r="A118" s="8">
        <v>11</v>
      </c>
      <c r="B118" s="9" t="s">
        <v>160</v>
      </c>
      <c r="C118" s="9" t="s">
        <v>161</v>
      </c>
      <c r="D118" s="9" t="s">
        <v>162</v>
      </c>
      <c r="E118" s="19">
        <v>4</v>
      </c>
      <c r="F118" s="19">
        <v>220</v>
      </c>
      <c r="G118" s="19">
        <f t="shared" si="7"/>
        <v>880</v>
      </c>
      <c r="H118" s="21" t="s">
        <v>163</v>
      </c>
      <c r="I118" s="27"/>
    </row>
    <row r="119" ht="189" spans="1:9">
      <c r="A119" s="8"/>
      <c r="B119" s="9"/>
      <c r="C119" s="9" t="s">
        <v>161</v>
      </c>
      <c r="D119" s="9" t="s">
        <v>164</v>
      </c>
      <c r="E119" s="19">
        <v>4</v>
      </c>
      <c r="F119" s="19">
        <v>364</v>
      </c>
      <c r="G119" s="19">
        <f t="shared" si="7"/>
        <v>1456</v>
      </c>
      <c r="H119" s="21" t="s">
        <v>163</v>
      </c>
      <c r="I119" s="27"/>
    </row>
    <row r="120" ht="229.5" spans="1:9">
      <c r="A120" s="8"/>
      <c r="B120" s="9"/>
      <c r="C120" s="9" t="s">
        <v>110</v>
      </c>
      <c r="D120" s="9" t="s">
        <v>165</v>
      </c>
      <c r="E120" s="19">
        <v>2</v>
      </c>
      <c r="F120" s="19">
        <v>360</v>
      </c>
      <c r="G120" s="19">
        <f t="shared" si="7"/>
        <v>720</v>
      </c>
      <c r="H120" s="21" t="s">
        <v>112</v>
      </c>
      <c r="I120" s="27"/>
    </row>
    <row r="121" ht="229.5" spans="1:9">
      <c r="A121" s="8"/>
      <c r="B121" s="9"/>
      <c r="C121" s="9" t="s">
        <v>110</v>
      </c>
      <c r="D121" s="9" t="s">
        <v>166</v>
      </c>
      <c r="E121" s="19">
        <v>2</v>
      </c>
      <c r="F121" s="19">
        <v>286</v>
      </c>
      <c r="G121" s="19">
        <f t="shared" si="7"/>
        <v>572</v>
      </c>
      <c r="H121" s="21" t="s">
        <v>112</v>
      </c>
      <c r="I121" s="27"/>
    </row>
    <row r="122" ht="162" spans="1:9">
      <c r="A122" s="8"/>
      <c r="B122" s="9"/>
      <c r="C122" s="9" t="s">
        <v>60</v>
      </c>
      <c r="D122" s="9" t="s">
        <v>167</v>
      </c>
      <c r="E122" s="19">
        <v>2</v>
      </c>
      <c r="F122" s="19">
        <v>86.2</v>
      </c>
      <c r="G122" s="19">
        <f t="shared" si="7"/>
        <v>172.4</v>
      </c>
      <c r="H122" s="21" t="s">
        <v>168</v>
      </c>
      <c r="I122" s="27" t="s">
        <v>15</v>
      </c>
    </row>
    <row r="123" ht="162" spans="1:9">
      <c r="A123" s="8"/>
      <c r="B123" s="9"/>
      <c r="C123" s="19" t="s">
        <v>169</v>
      </c>
      <c r="D123" s="19" t="s">
        <v>170</v>
      </c>
      <c r="E123" s="19">
        <v>2</v>
      </c>
      <c r="F123" s="19">
        <v>980</v>
      </c>
      <c r="G123" s="19">
        <f t="shared" ref="G123:G129" si="8">E123*980</f>
        <v>1960</v>
      </c>
      <c r="H123" s="21" t="s">
        <v>171</v>
      </c>
      <c r="I123" s="27"/>
    </row>
    <row r="124" ht="162" spans="1:9">
      <c r="A124" s="8"/>
      <c r="B124" s="9"/>
      <c r="C124" s="19" t="s">
        <v>169</v>
      </c>
      <c r="D124" s="19" t="s">
        <v>172</v>
      </c>
      <c r="E124" s="19">
        <v>2</v>
      </c>
      <c r="F124" s="19">
        <v>980</v>
      </c>
      <c r="G124" s="19">
        <f t="shared" si="8"/>
        <v>1960</v>
      </c>
      <c r="H124" s="15" t="s">
        <v>171</v>
      </c>
      <c r="I124" s="27"/>
    </row>
    <row r="125" ht="162" spans="1:9">
      <c r="A125" s="8"/>
      <c r="B125" s="9"/>
      <c r="C125" s="19" t="s">
        <v>169</v>
      </c>
      <c r="D125" s="19" t="s">
        <v>137</v>
      </c>
      <c r="E125" s="19">
        <v>2</v>
      </c>
      <c r="F125" s="19">
        <v>980</v>
      </c>
      <c r="G125" s="19">
        <f t="shared" si="8"/>
        <v>1960</v>
      </c>
      <c r="H125" s="21" t="s">
        <v>171</v>
      </c>
      <c r="I125" s="27"/>
    </row>
    <row r="126" ht="162" spans="1:9">
      <c r="A126" s="8"/>
      <c r="B126" s="9"/>
      <c r="C126" s="19" t="s">
        <v>169</v>
      </c>
      <c r="D126" s="19" t="s">
        <v>173</v>
      </c>
      <c r="E126" s="19">
        <v>2</v>
      </c>
      <c r="F126" s="19">
        <v>980</v>
      </c>
      <c r="G126" s="19">
        <f t="shared" si="8"/>
        <v>1960</v>
      </c>
      <c r="H126" s="21" t="s">
        <v>171</v>
      </c>
      <c r="I126" s="27"/>
    </row>
    <row r="127" ht="162" spans="1:9">
      <c r="A127" s="8"/>
      <c r="B127" s="9"/>
      <c r="C127" s="19" t="s">
        <v>169</v>
      </c>
      <c r="D127" s="19" t="s">
        <v>174</v>
      </c>
      <c r="E127" s="19">
        <v>2</v>
      </c>
      <c r="F127" s="19">
        <v>980</v>
      </c>
      <c r="G127" s="19">
        <f t="shared" si="8"/>
        <v>1960</v>
      </c>
      <c r="H127" s="21" t="s">
        <v>171</v>
      </c>
      <c r="I127" s="27"/>
    </row>
    <row r="128" ht="162" spans="1:9">
      <c r="A128" s="8"/>
      <c r="B128" s="9"/>
      <c r="C128" s="19" t="s">
        <v>169</v>
      </c>
      <c r="D128" s="19" t="s">
        <v>65</v>
      </c>
      <c r="E128" s="19">
        <v>2</v>
      </c>
      <c r="F128" s="19">
        <v>980</v>
      </c>
      <c r="G128" s="19">
        <f t="shared" si="8"/>
        <v>1960</v>
      </c>
      <c r="H128" s="21" t="s">
        <v>171</v>
      </c>
      <c r="I128" s="27"/>
    </row>
    <row r="129" ht="162" spans="1:9">
      <c r="A129" s="8"/>
      <c r="B129" s="9"/>
      <c r="C129" s="19" t="s">
        <v>169</v>
      </c>
      <c r="D129" s="19" t="s">
        <v>175</v>
      </c>
      <c r="E129" s="19">
        <v>2</v>
      </c>
      <c r="F129" s="19">
        <v>980</v>
      </c>
      <c r="G129" s="19">
        <f t="shared" si="8"/>
        <v>1960</v>
      </c>
      <c r="H129" s="21" t="s">
        <v>171</v>
      </c>
      <c r="I129" s="27"/>
    </row>
    <row r="130" ht="189" spans="1:9">
      <c r="A130" s="8"/>
      <c r="B130" s="9"/>
      <c r="C130" s="7" t="s">
        <v>176</v>
      </c>
      <c r="D130" s="7" t="s">
        <v>177</v>
      </c>
      <c r="E130" s="35">
        <v>2</v>
      </c>
      <c r="F130" s="36">
        <v>195.5</v>
      </c>
      <c r="G130" s="36">
        <f t="shared" ref="G130:G132" si="9">E130*195.5</f>
        <v>391</v>
      </c>
      <c r="H130" s="21" t="s">
        <v>178</v>
      </c>
      <c r="I130" s="27"/>
    </row>
    <row r="131" ht="189" spans="1:9">
      <c r="A131" s="8"/>
      <c r="B131" s="9"/>
      <c r="C131" s="7" t="s">
        <v>176</v>
      </c>
      <c r="D131" s="7" t="s">
        <v>179</v>
      </c>
      <c r="E131" s="35">
        <v>2</v>
      </c>
      <c r="F131" s="36">
        <v>195.5</v>
      </c>
      <c r="G131" s="36">
        <f t="shared" si="9"/>
        <v>391</v>
      </c>
      <c r="H131" s="21" t="s">
        <v>178</v>
      </c>
      <c r="I131" s="27"/>
    </row>
    <row r="132" ht="189" spans="1:9">
      <c r="A132" s="8"/>
      <c r="B132" s="9"/>
      <c r="C132" s="7" t="s">
        <v>176</v>
      </c>
      <c r="D132" s="7" t="s">
        <v>180</v>
      </c>
      <c r="E132" s="35">
        <v>2</v>
      </c>
      <c r="F132" s="36">
        <v>195.5</v>
      </c>
      <c r="G132" s="36">
        <f t="shared" si="9"/>
        <v>391</v>
      </c>
      <c r="H132" s="21" t="s">
        <v>178</v>
      </c>
      <c r="I132" s="27"/>
    </row>
    <row r="133" ht="216" spans="1:9">
      <c r="A133" s="8">
        <v>12</v>
      </c>
      <c r="B133" s="9" t="s">
        <v>181</v>
      </c>
      <c r="C133" s="23" t="s">
        <v>50</v>
      </c>
      <c r="D133" s="23" t="s">
        <v>51</v>
      </c>
      <c r="E133" s="7">
        <v>5</v>
      </c>
      <c r="F133" s="26">
        <v>89.6</v>
      </c>
      <c r="G133" s="26">
        <f t="shared" ref="G133:G180" si="10">F133*E133</f>
        <v>448</v>
      </c>
      <c r="H133" s="21" t="s">
        <v>52</v>
      </c>
      <c r="I133" s="27"/>
    </row>
    <row r="134" ht="162" spans="1:9">
      <c r="A134" s="8"/>
      <c r="B134" s="9"/>
      <c r="C134" s="9" t="s">
        <v>44</v>
      </c>
      <c r="D134" s="9" t="s">
        <v>102</v>
      </c>
      <c r="E134" s="7">
        <v>20</v>
      </c>
      <c r="F134" s="26">
        <v>58.8</v>
      </c>
      <c r="G134" s="26">
        <f t="shared" si="10"/>
        <v>1176</v>
      </c>
      <c r="H134" s="21" t="s">
        <v>13</v>
      </c>
      <c r="I134" s="27"/>
    </row>
    <row r="135" ht="162" spans="1:9">
      <c r="A135" s="8"/>
      <c r="B135" s="9"/>
      <c r="C135" s="9" t="s">
        <v>44</v>
      </c>
      <c r="D135" s="9" t="s">
        <v>143</v>
      </c>
      <c r="E135" s="7">
        <v>40</v>
      </c>
      <c r="F135" s="26">
        <v>58.8</v>
      </c>
      <c r="G135" s="26">
        <f t="shared" si="10"/>
        <v>2352</v>
      </c>
      <c r="H135" s="21" t="s">
        <v>13</v>
      </c>
      <c r="I135" s="27"/>
    </row>
    <row r="136" ht="162" spans="1:9">
      <c r="A136" s="8"/>
      <c r="B136" s="9"/>
      <c r="C136" s="9" t="s">
        <v>44</v>
      </c>
      <c r="D136" s="9" t="s">
        <v>58</v>
      </c>
      <c r="E136" s="7">
        <v>30</v>
      </c>
      <c r="F136" s="26">
        <v>58.8</v>
      </c>
      <c r="G136" s="26">
        <f t="shared" si="10"/>
        <v>1764</v>
      </c>
      <c r="H136" s="21" t="s">
        <v>13</v>
      </c>
      <c r="I136" s="27"/>
    </row>
    <row r="137" ht="162" spans="1:9">
      <c r="A137" s="8"/>
      <c r="B137" s="9"/>
      <c r="C137" s="9" t="s">
        <v>44</v>
      </c>
      <c r="D137" s="9" t="s">
        <v>182</v>
      </c>
      <c r="E137" s="7">
        <v>20</v>
      </c>
      <c r="F137" s="26">
        <v>74.8</v>
      </c>
      <c r="G137" s="26">
        <f t="shared" si="10"/>
        <v>1496</v>
      </c>
      <c r="H137" s="21" t="s">
        <v>13</v>
      </c>
      <c r="I137" s="27"/>
    </row>
    <row r="138" ht="148.5" spans="1:9">
      <c r="A138" s="8"/>
      <c r="B138" s="9"/>
      <c r="C138" s="9" t="s">
        <v>106</v>
      </c>
      <c r="D138" s="9" t="s">
        <v>107</v>
      </c>
      <c r="E138" s="7">
        <v>20</v>
      </c>
      <c r="F138" s="26">
        <v>60.4</v>
      </c>
      <c r="G138" s="26">
        <f t="shared" si="10"/>
        <v>1208</v>
      </c>
      <c r="H138" s="21" t="s">
        <v>108</v>
      </c>
      <c r="I138" s="27"/>
    </row>
    <row r="139" ht="202.5" spans="1:9">
      <c r="A139" s="8"/>
      <c r="B139" s="9"/>
      <c r="C139" s="9" t="s">
        <v>183</v>
      </c>
      <c r="D139" s="9" t="s">
        <v>184</v>
      </c>
      <c r="E139" s="7">
        <v>5</v>
      </c>
      <c r="F139" s="26">
        <v>450.8</v>
      </c>
      <c r="G139" s="26">
        <f t="shared" si="10"/>
        <v>2254</v>
      </c>
      <c r="H139" s="21" t="s">
        <v>185</v>
      </c>
      <c r="I139" s="27"/>
    </row>
    <row r="140" ht="162" spans="1:9">
      <c r="A140" s="8"/>
      <c r="B140" s="9"/>
      <c r="C140" s="9" t="s">
        <v>44</v>
      </c>
      <c r="D140" s="9" t="s">
        <v>109</v>
      </c>
      <c r="E140" s="7">
        <v>5</v>
      </c>
      <c r="F140" s="26">
        <v>77.9</v>
      </c>
      <c r="G140" s="26">
        <f t="shared" si="10"/>
        <v>389.5</v>
      </c>
      <c r="H140" s="21" t="s">
        <v>13</v>
      </c>
      <c r="I140" s="27"/>
    </row>
    <row r="141" ht="229.5" spans="1:9">
      <c r="A141" s="8"/>
      <c r="B141" s="9"/>
      <c r="C141" s="9" t="s">
        <v>110</v>
      </c>
      <c r="D141" s="9" t="s">
        <v>186</v>
      </c>
      <c r="E141" s="7">
        <v>5</v>
      </c>
      <c r="F141" s="26">
        <v>286</v>
      </c>
      <c r="G141" s="26">
        <f t="shared" si="10"/>
        <v>1430</v>
      </c>
      <c r="H141" s="21" t="s">
        <v>112</v>
      </c>
      <c r="I141" s="27"/>
    </row>
    <row r="142" ht="216" spans="1:9">
      <c r="A142" s="8"/>
      <c r="B142" s="9"/>
      <c r="C142" s="9" t="s">
        <v>187</v>
      </c>
      <c r="D142" s="9" t="s">
        <v>188</v>
      </c>
      <c r="E142" s="7">
        <v>5</v>
      </c>
      <c r="F142" s="26">
        <v>182</v>
      </c>
      <c r="G142" s="26">
        <f t="shared" si="10"/>
        <v>910</v>
      </c>
      <c r="H142" s="21" t="s">
        <v>189</v>
      </c>
      <c r="I142" s="27"/>
    </row>
    <row r="143" ht="175.5" spans="1:9">
      <c r="A143" s="8"/>
      <c r="B143" s="9"/>
      <c r="C143" s="9" t="s">
        <v>60</v>
      </c>
      <c r="D143" s="9" t="s">
        <v>61</v>
      </c>
      <c r="E143" s="7">
        <v>10</v>
      </c>
      <c r="F143" s="26">
        <v>65.2</v>
      </c>
      <c r="G143" s="26">
        <f t="shared" si="10"/>
        <v>652</v>
      </c>
      <c r="H143" s="21" t="s">
        <v>62</v>
      </c>
      <c r="I143" s="27"/>
    </row>
    <row r="144" ht="135" spans="1:9">
      <c r="A144" s="8"/>
      <c r="B144" s="9"/>
      <c r="C144" s="23" t="s">
        <v>25</v>
      </c>
      <c r="D144" s="23" t="s">
        <v>54</v>
      </c>
      <c r="E144" s="7">
        <v>10</v>
      </c>
      <c r="F144" s="26">
        <v>57.3</v>
      </c>
      <c r="G144" s="26">
        <f t="shared" si="10"/>
        <v>573</v>
      </c>
      <c r="H144" s="21" t="s">
        <v>55</v>
      </c>
      <c r="I144" s="27"/>
    </row>
    <row r="145" ht="135" spans="1:9">
      <c r="A145" s="8"/>
      <c r="B145" s="9"/>
      <c r="C145" s="23" t="s">
        <v>25</v>
      </c>
      <c r="D145" s="23" t="s">
        <v>154</v>
      </c>
      <c r="E145" s="7">
        <v>10</v>
      </c>
      <c r="F145" s="26">
        <v>181.2</v>
      </c>
      <c r="G145" s="26">
        <f t="shared" si="10"/>
        <v>1812</v>
      </c>
      <c r="H145" s="21" t="s">
        <v>55</v>
      </c>
      <c r="I145" s="27"/>
    </row>
    <row r="146" ht="108" spans="1:9">
      <c r="A146" s="8"/>
      <c r="B146" s="9"/>
      <c r="C146" s="9" t="s">
        <v>117</v>
      </c>
      <c r="D146" s="9" t="s">
        <v>118</v>
      </c>
      <c r="E146" s="7">
        <v>5</v>
      </c>
      <c r="F146" s="26">
        <v>22.3</v>
      </c>
      <c r="G146" s="26">
        <f t="shared" si="10"/>
        <v>111.5</v>
      </c>
      <c r="H146" s="21" t="s">
        <v>29</v>
      </c>
      <c r="I146" s="27"/>
    </row>
    <row r="147" ht="94.5" spans="1:9">
      <c r="A147" s="8"/>
      <c r="B147" s="9"/>
      <c r="C147" s="9" t="s">
        <v>119</v>
      </c>
      <c r="D147" s="9" t="s">
        <v>156</v>
      </c>
      <c r="E147" s="7">
        <v>5</v>
      </c>
      <c r="F147" s="26">
        <v>19.1</v>
      </c>
      <c r="G147" s="26">
        <f t="shared" si="10"/>
        <v>95.5</v>
      </c>
      <c r="H147" s="21" t="s">
        <v>31</v>
      </c>
      <c r="I147" s="27"/>
    </row>
    <row r="148" ht="94.5" spans="1:9">
      <c r="A148" s="8"/>
      <c r="B148" s="9"/>
      <c r="C148" s="9" t="s">
        <v>119</v>
      </c>
      <c r="D148" s="9" t="s">
        <v>121</v>
      </c>
      <c r="E148" s="7">
        <v>5</v>
      </c>
      <c r="F148" s="26">
        <v>14.4</v>
      </c>
      <c r="G148" s="26">
        <f t="shared" si="10"/>
        <v>72</v>
      </c>
      <c r="H148" s="21" t="s">
        <v>31</v>
      </c>
      <c r="I148" s="27"/>
    </row>
    <row r="149" ht="121.5" spans="1:9">
      <c r="A149" s="8"/>
      <c r="B149" s="9"/>
      <c r="C149" s="9" t="s">
        <v>157</v>
      </c>
      <c r="D149" s="9" t="s">
        <v>133</v>
      </c>
      <c r="E149" s="7">
        <v>15</v>
      </c>
      <c r="F149" s="26">
        <v>67.9</v>
      </c>
      <c r="G149" s="26">
        <f t="shared" si="10"/>
        <v>1018.5</v>
      </c>
      <c r="H149" s="21" t="s">
        <v>38</v>
      </c>
      <c r="I149" s="27"/>
    </row>
    <row r="150" s="1" customFormat="1" ht="202.5" spans="1:9">
      <c r="A150" s="39"/>
      <c r="B150" s="23"/>
      <c r="C150" s="28" t="s">
        <v>122</v>
      </c>
      <c r="D150" s="28" t="s">
        <v>123</v>
      </c>
      <c r="E150" s="7">
        <v>5</v>
      </c>
      <c r="F150" s="26">
        <v>105</v>
      </c>
      <c r="G150" s="42">
        <f t="shared" si="10"/>
        <v>525</v>
      </c>
      <c r="H150" s="21" t="s">
        <v>124</v>
      </c>
      <c r="I150" s="41"/>
    </row>
    <row r="151" ht="81" spans="1:9">
      <c r="A151" s="8"/>
      <c r="B151" s="9"/>
      <c r="C151" s="7" t="s">
        <v>159</v>
      </c>
      <c r="D151" s="7" t="s">
        <v>137</v>
      </c>
      <c r="E151" s="7">
        <v>10</v>
      </c>
      <c r="F151" s="10">
        <v>26.8</v>
      </c>
      <c r="G151" s="26">
        <f t="shared" si="10"/>
        <v>268</v>
      </c>
      <c r="H151" s="21" t="s">
        <v>34</v>
      </c>
      <c r="I151" s="27"/>
    </row>
    <row r="152" ht="81" spans="1:9">
      <c r="A152" s="8"/>
      <c r="B152" s="9"/>
      <c r="C152" s="7" t="s">
        <v>145</v>
      </c>
      <c r="D152" s="7" t="s">
        <v>65</v>
      </c>
      <c r="E152" s="7">
        <v>5</v>
      </c>
      <c r="F152" s="10">
        <v>36.96</v>
      </c>
      <c r="G152" s="26">
        <f t="shared" si="10"/>
        <v>184.8</v>
      </c>
      <c r="H152" s="21" t="s">
        <v>34</v>
      </c>
      <c r="I152" s="27"/>
    </row>
    <row r="153" ht="216" spans="1:9">
      <c r="A153" s="8">
        <v>13</v>
      </c>
      <c r="B153" s="9" t="s">
        <v>190</v>
      </c>
      <c r="C153" s="23" t="s">
        <v>50</v>
      </c>
      <c r="D153" s="23" t="s">
        <v>191</v>
      </c>
      <c r="E153" s="10">
        <v>10</v>
      </c>
      <c r="F153" s="26">
        <v>89.6</v>
      </c>
      <c r="G153" s="43">
        <f t="shared" si="10"/>
        <v>896</v>
      </c>
      <c r="H153" s="21" t="s">
        <v>52</v>
      </c>
      <c r="I153" s="27"/>
    </row>
    <row r="154" ht="216" spans="1:9">
      <c r="A154" s="8"/>
      <c r="B154" s="9"/>
      <c r="C154" s="23" t="s">
        <v>50</v>
      </c>
      <c r="D154" s="23" t="s">
        <v>192</v>
      </c>
      <c r="E154" s="10">
        <v>10</v>
      </c>
      <c r="F154" s="26">
        <v>89.6</v>
      </c>
      <c r="G154" s="43">
        <f t="shared" si="10"/>
        <v>896</v>
      </c>
      <c r="H154" s="21" t="s">
        <v>52</v>
      </c>
      <c r="I154" s="27"/>
    </row>
    <row r="155" ht="162" spans="1:9">
      <c r="A155" s="8"/>
      <c r="B155" s="9"/>
      <c r="C155" s="9" t="s">
        <v>44</v>
      </c>
      <c r="D155" s="9" t="s">
        <v>143</v>
      </c>
      <c r="E155" s="10">
        <v>80</v>
      </c>
      <c r="F155" s="26">
        <v>58.8</v>
      </c>
      <c r="G155" s="43">
        <f t="shared" si="10"/>
        <v>4704</v>
      </c>
      <c r="H155" s="21" t="s">
        <v>13</v>
      </c>
      <c r="I155" s="27"/>
    </row>
    <row r="156" ht="162" spans="1:9">
      <c r="A156" s="8"/>
      <c r="B156" s="9"/>
      <c r="C156" s="9" t="s">
        <v>44</v>
      </c>
      <c r="D156" s="9" t="s">
        <v>53</v>
      </c>
      <c r="E156" s="10">
        <v>40</v>
      </c>
      <c r="F156" s="26">
        <v>65.2</v>
      </c>
      <c r="G156" s="43">
        <f t="shared" si="10"/>
        <v>2608</v>
      </c>
      <c r="H156" s="21" t="s">
        <v>13</v>
      </c>
      <c r="I156" s="27"/>
    </row>
    <row r="157" ht="162" spans="1:9">
      <c r="A157" s="8"/>
      <c r="B157" s="9"/>
      <c r="C157" s="9" t="s">
        <v>44</v>
      </c>
      <c r="D157" s="9" t="s">
        <v>147</v>
      </c>
      <c r="E157" s="10">
        <v>20</v>
      </c>
      <c r="F157" s="26">
        <v>65.2</v>
      </c>
      <c r="G157" s="43">
        <f t="shared" si="10"/>
        <v>1304</v>
      </c>
      <c r="H157" s="21" t="s">
        <v>13</v>
      </c>
      <c r="I157" s="27"/>
    </row>
    <row r="158" ht="148.5" spans="1:9">
      <c r="A158" s="8"/>
      <c r="B158" s="9"/>
      <c r="C158" s="9" t="s">
        <v>106</v>
      </c>
      <c r="D158" s="9" t="s">
        <v>107</v>
      </c>
      <c r="E158" s="10">
        <v>80</v>
      </c>
      <c r="F158" s="26">
        <v>60.4</v>
      </c>
      <c r="G158" s="43">
        <f t="shared" si="10"/>
        <v>4832</v>
      </c>
      <c r="H158" s="21" t="s">
        <v>108</v>
      </c>
      <c r="I158" s="27"/>
    </row>
    <row r="159" ht="162" spans="1:9">
      <c r="A159" s="8"/>
      <c r="B159" s="9"/>
      <c r="C159" s="9" t="s">
        <v>44</v>
      </c>
      <c r="D159" s="9" t="s">
        <v>109</v>
      </c>
      <c r="E159" s="10">
        <v>10</v>
      </c>
      <c r="F159" s="26">
        <v>77.9</v>
      </c>
      <c r="G159" s="43">
        <f t="shared" si="10"/>
        <v>779</v>
      </c>
      <c r="H159" s="21" t="s">
        <v>13</v>
      </c>
      <c r="I159" s="27"/>
    </row>
    <row r="160" ht="216" spans="1:9">
      <c r="A160" s="8"/>
      <c r="B160" s="9"/>
      <c r="C160" s="9" t="s">
        <v>187</v>
      </c>
      <c r="D160" s="9" t="s">
        <v>188</v>
      </c>
      <c r="E160" s="10">
        <v>10</v>
      </c>
      <c r="F160" s="26">
        <v>182</v>
      </c>
      <c r="G160" s="43">
        <f t="shared" si="10"/>
        <v>1820</v>
      </c>
      <c r="H160" s="21" t="s">
        <v>189</v>
      </c>
      <c r="I160" s="27"/>
    </row>
    <row r="161" ht="229.5" spans="1:9">
      <c r="A161" s="8"/>
      <c r="B161" s="9"/>
      <c r="C161" s="9" t="s">
        <v>110</v>
      </c>
      <c r="D161" s="9" t="s">
        <v>186</v>
      </c>
      <c r="E161" s="10">
        <v>10</v>
      </c>
      <c r="F161" s="26">
        <v>286</v>
      </c>
      <c r="G161" s="43">
        <f t="shared" si="10"/>
        <v>2860</v>
      </c>
      <c r="H161" s="21" t="s">
        <v>112</v>
      </c>
      <c r="I161" s="27"/>
    </row>
    <row r="162" ht="175.5" spans="1:9">
      <c r="A162" s="8"/>
      <c r="B162" s="9"/>
      <c r="C162" s="9" t="s">
        <v>60</v>
      </c>
      <c r="D162" s="9" t="s">
        <v>61</v>
      </c>
      <c r="E162" s="10">
        <v>20</v>
      </c>
      <c r="F162" s="26">
        <v>65.2</v>
      </c>
      <c r="G162" s="43">
        <f t="shared" si="10"/>
        <v>1304</v>
      </c>
      <c r="H162" s="21" t="s">
        <v>62</v>
      </c>
      <c r="I162" s="27"/>
    </row>
    <row r="163" ht="135" spans="1:9">
      <c r="A163" s="8"/>
      <c r="B163" s="9"/>
      <c r="C163" s="23" t="s">
        <v>63</v>
      </c>
      <c r="D163" s="23" t="s">
        <v>64</v>
      </c>
      <c r="E163" s="10">
        <v>10</v>
      </c>
      <c r="F163" s="26">
        <v>57.3</v>
      </c>
      <c r="G163" s="43">
        <f t="shared" si="10"/>
        <v>573</v>
      </c>
      <c r="H163" s="21" t="s">
        <v>153</v>
      </c>
      <c r="I163" s="27"/>
    </row>
    <row r="164" ht="135" spans="1:9">
      <c r="A164" s="8"/>
      <c r="B164" s="9"/>
      <c r="C164" s="23" t="s">
        <v>25</v>
      </c>
      <c r="D164" s="23" t="s">
        <v>114</v>
      </c>
      <c r="E164" s="10">
        <v>10</v>
      </c>
      <c r="F164" s="26">
        <v>57.3</v>
      </c>
      <c r="G164" s="43">
        <f t="shared" si="10"/>
        <v>573</v>
      </c>
      <c r="H164" s="21" t="s">
        <v>55</v>
      </c>
      <c r="I164" s="27"/>
    </row>
    <row r="165" ht="135" spans="1:9">
      <c r="A165" s="8"/>
      <c r="B165" s="9"/>
      <c r="C165" s="23" t="s">
        <v>25</v>
      </c>
      <c r="D165" s="23" t="s">
        <v>115</v>
      </c>
      <c r="E165" s="10">
        <v>10</v>
      </c>
      <c r="F165" s="26">
        <v>71.6</v>
      </c>
      <c r="G165" s="43">
        <f t="shared" si="10"/>
        <v>716</v>
      </c>
      <c r="H165" s="21" t="s">
        <v>55</v>
      </c>
      <c r="I165" s="27"/>
    </row>
    <row r="166" ht="135" spans="1:9">
      <c r="A166" s="8"/>
      <c r="B166" s="9"/>
      <c r="C166" s="23" t="s">
        <v>25</v>
      </c>
      <c r="D166" s="23" t="s">
        <v>154</v>
      </c>
      <c r="E166" s="10">
        <v>10</v>
      </c>
      <c r="F166" s="26">
        <v>181.2</v>
      </c>
      <c r="G166" s="43">
        <f t="shared" si="10"/>
        <v>1812</v>
      </c>
      <c r="H166" s="21" t="s">
        <v>55</v>
      </c>
      <c r="I166" s="27"/>
    </row>
    <row r="167" ht="108" spans="1:9">
      <c r="A167" s="8"/>
      <c r="B167" s="9"/>
      <c r="C167" s="9" t="s">
        <v>117</v>
      </c>
      <c r="D167" s="9" t="s">
        <v>118</v>
      </c>
      <c r="E167" s="10">
        <v>10</v>
      </c>
      <c r="F167" s="26">
        <v>22.3</v>
      </c>
      <c r="G167" s="43">
        <f t="shared" si="10"/>
        <v>223</v>
      </c>
      <c r="H167" s="21" t="s">
        <v>29</v>
      </c>
      <c r="I167" s="27"/>
    </row>
    <row r="168" ht="94.5" spans="1:9">
      <c r="A168" s="8"/>
      <c r="B168" s="9"/>
      <c r="C168" s="9" t="s">
        <v>119</v>
      </c>
      <c r="D168" s="9" t="s">
        <v>156</v>
      </c>
      <c r="E168" s="10">
        <v>10</v>
      </c>
      <c r="F168" s="26">
        <v>28.5</v>
      </c>
      <c r="G168" s="43">
        <f t="shared" si="10"/>
        <v>285</v>
      </c>
      <c r="H168" s="21" t="s">
        <v>31</v>
      </c>
      <c r="I168" s="27"/>
    </row>
    <row r="169" ht="94.5" spans="1:9">
      <c r="A169" s="8"/>
      <c r="B169" s="9"/>
      <c r="C169" s="9" t="s">
        <v>119</v>
      </c>
      <c r="D169" s="9" t="s">
        <v>121</v>
      </c>
      <c r="E169" s="10">
        <v>10</v>
      </c>
      <c r="F169" s="26">
        <v>14.4</v>
      </c>
      <c r="G169" s="43">
        <f t="shared" si="10"/>
        <v>144</v>
      </c>
      <c r="H169" s="21" t="s">
        <v>31</v>
      </c>
      <c r="I169" s="27"/>
    </row>
    <row r="170" ht="94.5" spans="1:9">
      <c r="A170" s="8"/>
      <c r="B170" s="9"/>
      <c r="C170" s="9" t="s">
        <v>134</v>
      </c>
      <c r="D170" s="9" t="s">
        <v>135</v>
      </c>
      <c r="E170" s="10">
        <v>10</v>
      </c>
      <c r="F170" s="26">
        <v>142.6</v>
      </c>
      <c r="G170" s="43">
        <f t="shared" si="10"/>
        <v>1426</v>
      </c>
      <c r="H170" s="21" t="s">
        <v>136</v>
      </c>
      <c r="I170" s="27"/>
    </row>
    <row r="171" ht="81" spans="1:9">
      <c r="A171" s="8"/>
      <c r="B171" s="9"/>
      <c r="C171" s="7" t="s">
        <v>32</v>
      </c>
      <c r="D171" s="7" t="s">
        <v>137</v>
      </c>
      <c r="E171" s="10">
        <v>20</v>
      </c>
      <c r="F171" s="10">
        <v>26.8</v>
      </c>
      <c r="G171" s="43">
        <f t="shared" si="10"/>
        <v>536</v>
      </c>
      <c r="H171" s="21" t="s">
        <v>34</v>
      </c>
      <c r="I171" s="27"/>
    </row>
    <row r="172" ht="81" spans="1:9">
      <c r="A172" s="8"/>
      <c r="B172" s="9"/>
      <c r="C172" s="7" t="s">
        <v>32</v>
      </c>
      <c r="D172" s="7" t="s">
        <v>65</v>
      </c>
      <c r="E172" s="10">
        <v>10</v>
      </c>
      <c r="F172" s="10">
        <v>36.96</v>
      </c>
      <c r="G172" s="43">
        <f t="shared" si="10"/>
        <v>369.6</v>
      </c>
      <c r="H172" s="21" t="s">
        <v>34</v>
      </c>
      <c r="I172" s="27"/>
    </row>
    <row r="173" ht="121.5" spans="1:9">
      <c r="A173" s="8"/>
      <c r="B173" s="9"/>
      <c r="C173" s="10" t="s">
        <v>138</v>
      </c>
      <c r="D173" s="9" t="s">
        <v>139</v>
      </c>
      <c r="E173" s="10">
        <v>10</v>
      </c>
      <c r="F173" s="26">
        <v>30</v>
      </c>
      <c r="G173" s="43">
        <f t="shared" si="10"/>
        <v>300</v>
      </c>
      <c r="H173" s="21" t="s">
        <v>140</v>
      </c>
      <c r="I173" s="27"/>
    </row>
    <row r="174" ht="162" spans="1:9">
      <c r="A174" s="8"/>
      <c r="B174" s="9"/>
      <c r="C174" s="9" t="s">
        <v>125</v>
      </c>
      <c r="D174" s="9" t="s">
        <v>126</v>
      </c>
      <c r="E174" s="10">
        <v>10</v>
      </c>
      <c r="F174" s="26">
        <v>93.2</v>
      </c>
      <c r="G174" s="43">
        <f t="shared" si="10"/>
        <v>932</v>
      </c>
      <c r="H174" s="21" t="s">
        <v>127</v>
      </c>
      <c r="I174" s="27"/>
    </row>
    <row r="175" ht="162" spans="1:9">
      <c r="A175" s="8"/>
      <c r="B175" s="9"/>
      <c r="C175" s="9" t="s">
        <v>128</v>
      </c>
      <c r="D175" s="9" t="s">
        <v>129</v>
      </c>
      <c r="E175" s="10">
        <v>10</v>
      </c>
      <c r="F175" s="26">
        <v>93.2</v>
      </c>
      <c r="G175" s="43">
        <f t="shared" si="10"/>
        <v>932</v>
      </c>
      <c r="H175" s="21" t="s">
        <v>127</v>
      </c>
      <c r="I175" s="27"/>
    </row>
    <row r="176" ht="121.5" spans="1:9">
      <c r="A176" s="8"/>
      <c r="B176" s="9"/>
      <c r="C176" s="9" t="s">
        <v>157</v>
      </c>
      <c r="D176" s="9" t="s">
        <v>133</v>
      </c>
      <c r="E176" s="10">
        <v>20</v>
      </c>
      <c r="F176" s="26">
        <v>67.9</v>
      </c>
      <c r="G176" s="43">
        <f t="shared" si="10"/>
        <v>1358</v>
      </c>
      <c r="H176" s="21" t="s">
        <v>38</v>
      </c>
      <c r="I176" s="27"/>
    </row>
    <row r="177" ht="202.5" spans="1:9">
      <c r="A177" s="8"/>
      <c r="B177" s="9"/>
      <c r="C177" s="28" t="s">
        <v>122</v>
      </c>
      <c r="D177" s="28" t="s">
        <v>123</v>
      </c>
      <c r="E177" s="10">
        <v>10</v>
      </c>
      <c r="F177" s="26">
        <v>105</v>
      </c>
      <c r="G177" s="43">
        <f t="shared" si="10"/>
        <v>1050</v>
      </c>
      <c r="H177" s="21" t="s">
        <v>124</v>
      </c>
      <c r="I177" s="27"/>
    </row>
    <row r="178" ht="20.25" spans="1:9">
      <c r="A178" s="8">
        <v>14</v>
      </c>
      <c r="B178" s="31" t="s">
        <v>193</v>
      </c>
      <c r="C178" s="9" t="s">
        <v>57</v>
      </c>
      <c r="D178" s="9" t="s">
        <v>48</v>
      </c>
      <c r="E178" s="9">
        <v>60</v>
      </c>
      <c r="F178" s="9">
        <v>9</v>
      </c>
      <c r="G178" s="9">
        <f t="shared" si="10"/>
        <v>540</v>
      </c>
      <c r="H178" s="21" t="s">
        <v>49</v>
      </c>
      <c r="I178" s="27"/>
    </row>
    <row r="179" ht="216" spans="1:9">
      <c r="A179" s="8"/>
      <c r="B179" s="33"/>
      <c r="C179" s="23" t="s">
        <v>50</v>
      </c>
      <c r="D179" s="23" t="s">
        <v>51</v>
      </c>
      <c r="E179" s="9">
        <v>60</v>
      </c>
      <c r="F179" s="9">
        <v>89.6</v>
      </c>
      <c r="G179" s="9">
        <f t="shared" si="10"/>
        <v>5376</v>
      </c>
      <c r="H179" s="21" t="s">
        <v>52</v>
      </c>
      <c r="I179" s="27"/>
    </row>
    <row r="180" ht="162" spans="1:9">
      <c r="A180" s="8"/>
      <c r="B180" s="33"/>
      <c r="C180" s="9" t="s">
        <v>194</v>
      </c>
      <c r="D180" s="9" t="s">
        <v>195</v>
      </c>
      <c r="E180" s="9">
        <v>360</v>
      </c>
      <c r="F180" s="9">
        <v>63.5</v>
      </c>
      <c r="G180" s="9">
        <f t="shared" si="10"/>
        <v>22860</v>
      </c>
      <c r="H180" s="21" t="s">
        <v>19</v>
      </c>
      <c r="I180" s="27"/>
    </row>
    <row r="181" ht="20.25" spans="1:9">
      <c r="A181" s="8"/>
      <c r="B181" s="33"/>
      <c r="C181" s="23" t="s">
        <v>66</v>
      </c>
      <c r="D181" s="23" t="s">
        <v>67</v>
      </c>
      <c r="E181" s="23">
        <v>60</v>
      </c>
      <c r="F181" s="23">
        <v>19</v>
      </c>
      <c r="G181" s="23">
        <f>E181*19</f>
        <v>1140</v>
      </c>
      <c r="H181" s="21" t="s">
        <v>49</v>
      </c>
      <c r="I181" s="27"/>
    </row>
    <row r="182" ht="20.25" spans="1:9">
      <c r="A182" s="8"/>
      <c r="B182" s="33"/>
      <c r="C182" s="23" t="s">
        <v>66</v>
      </c>
      <c r="D182" s="23" t="s">
        <v>68</v>
      </c>
      <c r="E182" s="23">
        <v>60</v>
      </c>
      <c r="F182" s="23">
        <v>16</v>
      </c>
      <c r="G182" s="23">
        <f>E182*16</f>
        <v>960</v>
      </c>
      <c r="H182" s="21" t="s">
        <v>49</v>
      </c>
      <c r="I182" s="27"/>
    </row>
    <row r="183" ht="20.25" spans="1:9">
      <c r="A183" s="8"/>
      <c r="B183" s="33"/>
      <c r="C183" s="23" t="s">
        <v>66</v>
      </c>
      <c r="D183" s="23" t="s">
        <v>196</v>
      </c>
      <c r="E183" s="23">
        <v>60</v>
      </c>
      <c r="F183" s="23">
        <v>14</v>
      </c>
      <c r="G183" s="23">
        <f>E183*14</f>
        <v>840</v>
      </c>
      <c r="H183" s="21" t="s">
        <v>49</v>
      </c>
      <c r="I183" s="27"/>
    </row>
    <row r="184" ht="20.25" spans="1:9">
      <c r="A184" s="8"/>
      <c r="B184" s="33"/>
      <c r="C184" s="23" t="s">
        <v>66</v>
      </c>
      <c r="D184" s="23" t="s">
        <v>69</v>
      </c>
      <c r="E184" s="23">
        <v>60</v>
      </c>
      <c r="F184" s="23">
        <v>9</v>
      </c>
      <c r="G184" s="23">
        <f>E184*9</f>
        <v>540</v>
      </c>
      <c r="H184" s="21" t="s">
        <v>49</v>
      </c>
      <c r="I184" s="27"/>
    </row>
    <row r="185" ht="20.25" spans="1:9">
      <c r="A185" s="8"/>
      <c r="B185" s="38"/>
      <c r="C185" s="23" t="s">
        <v>70</v>
      </c>
      <c r="D185" s="23" t="s">
        <v>71</v>
      </c>
      <c r="E185" s="23">
        <v>60</v>
      </c>
      <c r="F185" s="23">
        <v>16</v>
      </c>
      <c r="G185" s="23">
        <f>E185*16</f>
        <v>960</v>
      </c>
      <c r="H185" s="21" t="s">
        <v>49</v>
      </c>
      <c r="I185" s="27"/>
    </row>
    <row r="186" ht="20.25" spans="1:9">
      <c r="A186" s="44"/>
      <c r="B186" s="45"/>
      <c r="C186" s="46"/>
      <c r="D186" s="46"/>
      <c r="E186" s="8"/>
      <c r="F186" s="42" t="s">
        <v>197</v>
      </c>
      <c r="G186" s="42">
        <f>SUM(G3:G185)</f>
        <v>350376.1</v>
      </c>
      <c r="H186" s="22"/>
      <c r="I186" s="27"/>
    </row>
    <row r="187" customFormat="1" spans="2:7">
      <c r="B187" s="2"/>
      <c r="C187" s="3"/>
      <c r="D187" s="3"/>
      <c r="E187" s="4"/>
      <c r="F187" s="4"/>
      <c r="G187" s="4"/>
    </row>
  </sheetData>
  <mergeCells count="31">
    <mergeCell ref="A1:I1"/>
    <mergeCell ref="A3:A16"/>
    <mergeCell ref="A17:A19"/>
    <mergeCell ref="A20:A23"/>
    <mergeCell ref="A24:A34"/>
    <mergeCell ref="A35:A47"/>
    <mergeCell ref="A49:A76"/>
    <mergeCell ref="A77:A88"/>
    <mergeCell ref="A89:A99"/>
    <mergeCell ref="A100:A117"/>
    <mergeCell ref="A118:A132"/>
    <mergeCell ref="A133:A152"/>
    <mergeCell ref="A153:A177"/>
    <mergeCell ref="A178:A185"/>
    <mergeCell ref="B3:B16"/>
    <mergeCell ref="B17:B19"/>
    <mergeCell ref="B20:B23"/>
    <mergeCell ref="B24:B34"/>
    <mergeCell ref="B35:B47"/>
    <mergeCell ref="B49:B76"/>
    <mergeCell ref="B77:B88"/>
    <mergeCell ref="B89:B99"/>
    <mergeCell ref="B100:B117"/>
    <mergeCell ref="B118:B132"/>
    <mergeCell ref="B133:B152"/>
    <mergeCell ref="B153:B177"/>
    <mergeCell ref="B178:B185"/>
    <mergeCell ref="H3:H5"/>
    <mergeCell ref="H8:H9"/>
    <mergeCell ref="H10:H11"/>
    <mergeCell ref="H14:H15"/>
  </mergeCells>
  <pageMargins left="0.160416666666667" right="0.357638888888889" top="0.409027777777778" bottom="0.2125" header="0.511805555555556" footer="0.511805555555556"/>
  <pageSetup paperSize="9" scale="6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2025-11-26T08:32:56Z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F25453893E204639A489BB879812B16B_13</vt:lpwstr>
  </property>
</Properties>
</file>